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mdigital-my.sharepoint.com/personal/m252393_one_merckgroup_com/Documents/Desktop/2023 Israel Kits/MAK568 Lipid Peroxidation/"/>
    </mc:Choice>
  </mc:AlternateContent>
  <xr:revisionPtr revIDLastSave="0" documentId="8_{6C3FC44C-D0E6-4B5E-AC80-29CEA6A39A66}" xr6:coauthVersionLast="47" xr6:coauthVersionMax="47" xr10:uidLastSave="{00000000-0000-0000-0000-000000000000}"/>
  <bookViews>
    <workbookView xWindow="-108" yWindow="-108" windowWidth="23256" windowHeight="12576" xr2:uid="{E3346983-3366-4501-B206-D1E7EE181D8D}"/>
  </bookViews>
  <sheets>
    <sheet name="procedure" sheetId="1" r:id="rId1"/>
    <sheet name="calculator"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0" i="2" l="1"/>
  <c r="Q44" i="2"/>
  <c r="O34" i="2"/>
  <c r="O33" i="2"/>
  <c r="O32" i="2"/>
  <c r="O31" i="2"/>
  <c r="O30" i="2"/>
  <c r="O29" i="2"/>
  <c r="T24" i="2"/>
  <c r="S24" i="2"/>
  <c r="R24" i="2"/>
  <c r="Q24" i="2"/>
  <c r="P24" i="2"/>
  <c r="O24" i="2"/>
  <c r="N30" i="2" s="1"/>
  <c r="N24" i="2"/>
  <c r="Q45" i="2" l="1"/>
  <c r="N50" i="2" s="1"/>
  <c r="N62" i="2" s="1"/>
  <c r="N29" i="2"/>
  <c r="N33" i="2"/>
  <c r="N31" i="2"/>
  <c r="N32" i="2"/>
  <c r="N34" i="2"/>
  <c r="N52" i="2"/>
  <c r="N51" i="2"/>
  <c r="N56" i="2" l="1"/>
  <c r="N57" i="2" s="1"/>
  <c r="N61" i="2"/>
  <c r="F44" i="2" l="1"/>
  <c r="I24" i="2"/>
  <c r="D24" i="2"/>
  <c r="E24" i="2"/>
  <c r="F24" i="2"/>
  <c r="G24" i="2"/>
  <c r="H24" i="2"/>
  <c r="C24" i="2" l="1"/>
  <c r="C29" i="2" s="1"/>
  <c r="C60" i="2"/>
  <c r="C33" i="2" l="1"/>
  <c r="C34" i="2"/>
  <c r="C32" i="2"/>
  <c r="C31" i="2"/>
  <c r="C30" i="2"/>
  <c r="F45" i="2"/>
  <c r="C50" i="2" s="1"/>
  <c r="D34" i="2"/>
  <c r="D33" i="2"/>
  <c r="D32" i="2"/>
  <c r="D31" i="2"/>
  <c r="D30" i="2"/>
  <c r="D29" i="2"/>
  <c r="C62" i="2" l="1"/>
  <c r="C51" i="2" l="1"/>
  <c r="C52" i="2" l="1"/>
  <c r="C61" i="2" s="1"/>
  <c r="C56" i="2" l="1"/>
  <c r="C57" i="2" s="1"/>
</calcChain>
</file>

<file path=xl/sharedStrings.xml><?xml version="1.0" encoding="utf-8"?>
<sst xmlns="http://schemas.openxmlformats.org/spreadsheetml/2006/main" count="107" uniqueCount="63">
  <si>
    <t>Procedure for calculations of the Standard Curve and Samples:</t>
  </si>
  <si>
    <t>Standard curve volumes</t>
  </si>
  <si>
    <t>Select Orientation-&gt; Landscape and Scaling -&gt; Fit All Columns on One Page for a printer friendly document.</t>
  </si>
  <si>
    <t>Assay Buffer per well (µl)</t>
  </si>
  <si>
    <t>Copy the raw data obtained from the plate reader to the tables below :</t>
  </si>
  <si>
    <t>Standard Curve Calculator:</t>
  </si>
  <si>
    <t>Table 1:</t>
  </si>
  <si>
    <t>Replicate 1</t>
  </si>
  <si>
    <t>Replicate 2</t>
  </si>
  <si>
    <t>Replicate 3</t>
  </si>
  <si>
    <t>Table 2:</t>
  </si>
  <si>
    <t>Average absorbance</t>
  </si>
  <si>
    <t>S.D. of absorbance</t>
  </si>
  <si>
    <t>AU</t>
  </si>
  <si>
    <t>Average</t>
  </si>
  <si>
    <t>S.D.</t>
  </si>
  <si>
    <t>For your convenience, a calculation sheet is available below. Only the yellow cells need to be filled by you. Green cells indicate the calculated concentration and S.D.</t>
  </si>
  <si>
    <t>Blank</t>
  </si>
  <si>
    <t>Sample</t>
  </si>
  <si>
    <t>sample volume in well</t>
  </si>
  <si>
    <t xml:space="preserve">calibration curve slope </t>
  </si>
  <si>
    <t>calibration curve intercept</t>
  </si>
  <si>
    <t>(nmole/well)</t>
  </si>
  <si>
    <t>Sample  S.D. calculation:</t>
  </si>
  <si>
    <t>% S.D</t>
  </si>
  <si>
    <t>%</t>
  </si>
  <si>
    <t>calibration curve</t>
  </si>
  <si>
    <t>MDA content - nmole/well</t>
  </si>
  <si>
    <t>4/0.4</t>
  </si>
  <si>
    <t>8/0.8</t>
  </si>
  <si>
    <t>12/1.2</t>
  </si>
  <si>
    <t>16/1.6</t>
  </si>
  <si>
    <t>20/2</t>
  </si>
  <si>
    <t>MDA 2/0.2 mM standard  (µl)</t>
  </si>
  <si>
    <t>Each Standard point consists of 200 µL MDA point + 600 µL TBA solution</t>
  </si>
  <si>
    <t>Lipid Peroxidation (MDA) Assay Kit</t>
  </si>
  <si>
    <t>MAK568</t>
  </si>
  <si>
    <t>Absorbance 532 nm</t>
  </si>
  <si>
    <t>Colorimetric Assay</t>
  </si>
  <si>
    <t>average before background substraction</t>
  </si>
  <si>
    <t>Table 3: Values after blank substraction</t>
  </si>
  <si>
    <t xml:space="preserve">average </t>
  </si>
  <si>
    <t>Sample  after 0 OR blank subtraction</t>
  </si>
  <si>
    <t xml:space="preserve"> (mL)</t>
  </si>
  <si>
    <t>DF (leave "1" if not necessary)</t>
  </si>
  <si>
    <t>MDA content in well</t>
  </si>
  <si>
    <t>MDA concentration of sample</t>
  </si>
  <si>
    <t>(nmol/mL)</t>
  </si>
  <si>
    <t>S.D of MDA content in sample</t>
  </si>
  <si>
    <t>Fluorometric Assay</t>
  </si>
  <si>
    <t>Fluoresence 560 nm (excitation = 530 nm</t>
  </si>
  <si>
    <t>nmol MDA per well</t>
  </si>
  <si>
    <t>Table 5:</t>
  </si>
  <si>
    <t>Table 4: Sample Calculator:</t>
  </si>
  <si>
    <t>Table 6:</t>
  </si>
  <si>
    <t>Table 7: Values after blank substraction</t>
  </si>
  <si>
    <t>Table 8: Sample Calculator:</t>
  </si>
  <si>
    <r>
      <t xml:space="preserve">Insert the readings for the triplicates of the sample to </t>
    </r>
    <r>
      <rPr>
        <b/>
        <sz val="11"/>
        <color theme="1"/>
        <rFont val="Calibri"/>
        <family val="2"/>
        <scheme val="minor"/>
      </rPr>
      <t>Table 4/8</t>
    </r>
  </si>
  <si>
    <r>
      <t xml:space="preserve">The final concentration of the sample will appear in </t>
    </r>
    <r>
      <rPr>
        <b/>
        <sz val="11"/>
        <color rgb="FF000000"/>
        <rFont val="Calibri"/>
        <family val="2"/>
      </rPr>
      <t>Table 4/8</t>
    </r>
    <r>
      <rPr>
        <sz val="11"/>
        <color rgb="FF000000"/>
        <rFont val="Calibri"/>
        <family val="2"/>
      </rPr>
      <t>. It is necessary to input the amount  of the sample (µL) placed in the wells. Additionally, if further dilution to the  sample has been made, please replace the number "1" with the appropriate value. Otherwise leave it as 1. If the blank value (sample without enzymes) is high, it wil be subtracted from the sample.</t>
    </r>
  </si>
  <si>
    <t>The Calculator is designed for an assay in which the standard curve and the samples are loaded in technical triplicates. The tables and the calculators on the left side are intended for the colorimetric assay, while the ones on the right are intended for  the fluorimetric one.</t>
  </si>
  <si>
    <t>MAK568 Lipid Peroxidation (MDA)  Assay Kit</t>
  </si>
  <si>
    <t>Select Orientation-&gt; Portrait and Scaling -&gt; Fit All Columns on One Page for a printer friendly document.</t>
  </si>
  <si>
    <r>
      <t xml:space="preserve">Insert in </t>
    </r>
    <r>
      <rPr>
        <b/>
        <sz val="11"/>
        <color rgb="FF000000"/>
        <rFont val="Calibri"/>
        <family val="2"/>
      </rPr>
      <t>"Table 1\4"</t>
    </r>
    <r>
      <rPr>
        <sz val="11"/>
        <color rgb="FF000000"/>
        <rFont val="Calibri"/>
        <family val="2"/>
      </rPr>
      <t xml:space="preserve"> in the "</t>
    </r>
    <r>
      <rPr>
        <b/>
        <sz val="11"/>
        <color rgb="FF000000"/>
        <rFont val="Calibri"/>
        <family val="2"/>
      </rPr>
      <t>Calculator</t>
    </r>
    <r>
      <rPr>
        <sz val="11"/>
        <color rgb="FF000000"/>
        <rFont val="Calibri"/>
        <family val="2"/>
      </rPr>
      <t xml:space="preserve">" tab  the reading  (either absorbance at 532 nm or fluoresence at 530/560 nm) of the </t>
    </r>
    <r>
      <rPr>
        <b/>
        <sz val="11"/>
        <color rgb="FF000000"/>
        <rFont val="Calibri"/>
        <family val="2"/>
      </rPr>
      <t>calibration curve and blank</t>
    </r>
    <r>
      <rPr>
        <sz val="11"/>
        <color rgb="FF000000"/>
        <rFont val="Calibri"/>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</si>
</sst>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9" x14ac:knownFonts="1">
    <font>
      <sz val="11"/>
      <color theme="1"/>
      <name val="Calibri"/>
      <family val="2"/>
      <scheme val="minor"/>
    </font>
    <font>
      <b/>
      <sz val="11"/>
      <color theme="1"/>
      <name val="Calibri"/>
      <family val="2"/>
      <scheme val="minor"/>
    </font>
    <font>
      <b/>
      <sz val="16"/>
      <color theme="1"/>
      <name val="Calibri"/>
      <family val="2"/>
      <scheme val="minor"/>
    </font>
    <font>
      <sz val="12"/>
      <color theme="1"/>
      <name val="Calibri"/>
      <family val="2"/>
      <scheme val="minor"/>
    </font>
    <font>
      <b/>
      <u/>
      <sz val="11"/>
      <color theme="1"/>
      <name val="Calibri"/>
      <family val="2"/>
      <scheme val="minor"/>
    </font>
    <font>
      <b/>
      <sz val="12"/>
      <color theme="1"/>
      <name val="Calibri"/>
      <family val="2"/>
      <scheme val="minor"/>
    </font>
    <font>
      <sz val="11"/>
      <color rgb="FF000000"/>
      <name val="Calibri"/>
      <family val="2"/>
    </font>
    <font>
      <b/>
      <sz val="11"/>
      <color rgb="FF000000"/>
      <name val="Calibri"/>
      <family val="2"/>
    </font>
    <font>
      <u/>
      <sz val="11"/>
      <color theme="1"/>
      <name val="Calibri"/>
      <family val="2"/>
      <scheme val="minor"/>
    </font>
    <font>
      <b/>
      <sz val="11"/>
      <color rgb="FF7030A0"/>
      <name val="Calibri"/>
      <family val="2"/>
      <scheme val="minor"/>
    </font>
    <font>
      <b/>
      <sz val="16"/>
      <color rgb="FF7030A0"/>
      <name val="Calibri"/>
      <family val="2"/>
      <scheme val="minor"/>
    </font>
    <font>
      <b/>
      <u/>
      <sz val="12"/>
      <color theme="1"/>
      <name val="Calibri"/>
      <family val="2"/>
      <scheme val="minor"/>
    </font>
    <font>
      <sz val="10"/>
      <color rgb="FF000000"/>
      <name val="Calibri"/>
      <family val="2"/>
      <scheme val="minor"/>
    </font>
    <font>
      <b/>
      <sz val="14"/>
      <color theme="1"/>
      <name val="Calibri"/>
      <family val="2"/>
      <scheme val="minor"/>
    </font>
    <font>
      <b/>
      <sz val="12"/>
      <color rgb="FF00B0F0"/>
      <name val="Calibri"/>
      <family val="2"/>
      <scheme val="minor"/>
    </font>
    <font>
      <sz val="12"/>
      <color rgb="FF00B0F0"/>
      <name val="Calibri"/>
      <family val="2"/>
      <scheme val="minor"/>
    </font>
    <font>
      <b/>
      <sz val="12"/>
      <color rgb="FF00B050"/>
      <name val="Calibri"/>
      <family val="2"/>
      <scheme val="minor"/>
    </font>
    <font>
      <sz val="12"/>
      <color rgb="FF00B050"/>
      <name val="Calibri"/>
      <family val="2"/>
      <scheme val="minor"/>
    </font>
    <font>
      <b/>
      <sz val="22"/>
      <color theme="1"/>
      <name val="Calibri"/>
      <family val="2"/>
      <scheme val="minor"/>
    </font>
  </fonts>
  <fills count="7">
    <fill>
      <patternFill patternType="none"/>
    </fill>
    <fill>
      <patternFill patternType="gray125"/>
    </fill>
    <fill>
      <patternFill patternType="solid">
        <fgColor rgb="FFFF99FF"/>
        <bgColor indexed="64"/>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theme="9" tint="0.59999389629810485"/>
        <bgColor indexed="64"/>
      </patternFill>
    </fill>
  </fills>
  <borders count="46">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thin">
        <color theme="2"/>
      </left>
      <right style="medium">
        <color indexed="64"/>
      </right>
      <top style="thin">
        <color theme="2"/>
      </top>
      <bottom/>
      <diagonal/>
    </border>
    <border>
      <left/>
      <right style="medium">
        <color rgb="FF000000"/>
      </right>
      <top/>
      <bottom style="thin">
        <color theme="2"/>
      </bottom>
      <diagonal/>
    </border>
    <border>
      <left/>
      <right/>
      <top/>
      <bottom style="thin">
        <color theme="2"/>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s>
  <cellStyleXfs count="1">
    <xf numFmtId="0" fontId="0" fillId="0" borderId="0"/>
  </cellStyleXfs>
  <cellXfs count="138">
    <xf numFmtId="0" fontId="0" fillId="0" borderId="0" xfId="0"/>
    <xf numFmtId="0" fontId="0" fillId="0" borderId="0" xfId="0" applyProtection="1">
      <protection hidden="1"/>
    </xf>
    <xf numFmtId="0" fontId="0" fillId="0" borderId="1" xfId="0" applyBorder="1" applyProtection="1">
      <protection hidden="1"/>
    </xf>
    <xf numFmtId="0" fontId="0" fillId="0" borderId="2" xfId="0" applyBorder="1" applyProtection="1">
      <protection hidden="1"/>
    </xf>
    <xf numFmtId="0" fontId="0" fillId="0" borderId="3" xfId="0" applyBorder="1" applyProtection="1">
      <protection hidden="1"/>
    </xf>
    <xf numFmtId="0" fontId="0" fillId="0" borderId="4" xfId="0" applyBorder="1" applyProtection="1">
      <protection hidden="1"/>
    </xf>
    <xf numFmtId="0" fontId="4" fillId="0" borderId="0" xfId="0" applyFont="1" applyProtection="1">
      <protection hidden="1"/>
    </xf>
    <xf numFmtId="0" fontId="0" fillId="0" borderId="5" xfId="0" applyBorder="1" applyProtection="1">
      <protection hidden="1"/>
    </xf>
    <xf numFmtId="0" fontId="0" fillId="0" borderId="0" xfId="0" applyAlignment="1" applyProtection="1">
      <alignment horizontal="center"/>
      <protection hidden="1"/>
    </xf>
    <xf numFmtId="0" fontId="5" fillId="0" borderId="6" xfId="0" applyFont="1" applyBorder="1" applyAlignment="1" applyProtection="1">
      <alignment horizontal="center"/>
      <protection hidden="1"/>
    </xf>
    <xf numFmtId="0" fontId="1" fillId="0" borderId="6" xfId="0" applyFont="1" applyBorder="1" applyAlignment="1" applyProtection="1">
      <alignment horizontal="center"/>
      <protection hidden="1"/>
    </xf>
    <xf numFmtId="0" fontId="3" fillId="0" borderId="6" xfId="0" applyFont="1" applyBorder="1" applyAlignment="1" applyProtection="1">
      <alignment horizontal="center"/>
      <protection hidden="1"/>
    </xf>
    <xf numFmtId="0" fontId="0" fillId="0" borderId="10" xfId="0" applyBorder="1" applyProtection="1">
      <protection hidden="1"/>
    </xf>
    <xf numFmtId="0" fontId="0" fillId="0" borderId="11" xfId="0" applyBorder="1" applyProtection="1">
      <protection hidden="1"/>
    </xf>
    <xf numFmtId="0" fontId="3" fillId="0" borderId="0" xfId="0" applyFont="1" applyProtection="1">
      <protection hidden="1"/>
    </xf>
    <xf numFmtId="0" fontId="0" fillId="0" borderId="13" xfId="0" applyBorder="1" applyProtection="1">
      <protection hidden="1"/>
    </xf>
    <xf numFmtId="0" fontId="4" fillId="0" borderId="0" xfId="0" applyFont="1" applyAlignment="1" applyProtection="1">
      <alignment horizontal="center"/>
      <protection hidden="1"/>
    </xf>
    <xf numFmtId="0" fontId="0" fillId="0" borderId="4" xfId="0" applyBorder="1" applyAlignment="1" applyProtection="1">
      <alignment horizontal="center"/>
      <protection hidden="1"/>
    </xf>
    <xf numFmtId="0" fontId="3" fillId="0" borderId="4" xfId="0" applyFont="1" applyBorder="1" applyAlignment="1" applyProtection="1">
      <alignment horizontal="center"/>
      <protection hidden="1"/>
    </xf>
    <xf numFmtId="0" fontId="12" fillId="3" borderId="6" xfId="0" applyFont="1" applyFill="1" applyBorder="1" applyAlignment="1" applyProtection="1">
      <alignment horizontal="center" vertical="center" wrapText="1"/>
      <protection locked="0"/>
    </xf>
    <xf numFmtId="0" fontId="8" fillId="0" borderId="0" xfId="0" applyFont="1" applyAlignment="1" applyProtection="1">
      <alignment horizontal="center"/>
      <protection hidden="1"/>
    </xf>
    <xf numFmtId="0" fontId="0" fillId="0" borderId="6" xfId="0" applyBorder="1" applyProtection="1">
      <protection hidden="1"/>
    </xf>
    <xf numFmtId="0" fontId="0" fillId="3" borderId="6" xfId="0" applyFill="1" applyBorder="1" applyProtection="1">
      <protection locked="0"/>
    </xf>
    <xf numFmtId="0" fontId="3" fillId="0" borderId="14" xfId="0" applyFont="1" applyBorder="1" applyProtection="1">
      <protection hidden="1"/>
    </xf>
    <xf numFmtId="0" fontId="0" fillId="0" borderId="12" xfId="0" applyBorder="1" applyProtection="1">
      <protection hidden="1"/>
    </xf>
    <xf numFmtId="0" fontId="3" fillId="0" borderId="0" xfId="0" applyFont="1" applyFill="1" applyBorder="1" applyAlignment="1" applyProtection="1">
      <alignment horizontal="center"/>
      <protection hidden="1"/>
    </xf>
    <xf numFmtId="0" fontId="3" fillId="0" borderId="0" xfId="0" applyFont="1" applyBorder="1" applyAlignment="1" applyProtection="1">
      <alignment horizontal="center"/>
      <protection hidden="1"/>
    </xf>
    <xf numFmtId="0" fontId="5" fillId="0" borderId="18" xfId="0" applyFont="1" applyBorder="1" applyAlignment="1" applyProtection="1">
      <alignment horizontal="center"/>
      <protection hidden="1"/>
    </xf>
    <xf numFmtId="0" fontId="3" fillId="0" borderId="18" xfId="0" applyFont="1" applyBorder="1" applyAlignment="1" applyProtection="1">
      <alignment horizontal="center"/>
      <protection hidden="1"/>
    </xf>
    <xf numFmtId="0" fontId="0" fillId="0" borderId="0" xfId="0" applyBorder="1" applyProtection="1">
      <protection hidden="1"/>
    </xf>
    <xf numFmtId="0" fontId="5" fillId="0" borderId="19" xfId="0" applyFont="1" applyBorder="1" applyAlignment="1" applyProtection="1">
      <alignment horizontal="center"/>
      <protection hidden="1"/>
    </xf>
    <xf numFmtId="0" fontId="4" fillId="0" borderId="0" xfId="0" applyFont="1" applyBorder="1" applyAlignment="1" applyProtection="1">
      <alignment horizontal="center"/>
      <protection hidden="1"/>
    </xf>
    <xf numFmtId="0" fontId="0" fillId="0" borderId="0" xfId="0" applyBorder="1" applyAlignment="1" applyProtection="1">
      <alignment horizontal="center"/>
      <protection hidden="1"/>
    </xf>
    <xf numFmtId="164" fontId="3" fillId="0" borderId="6" xfId="0" applyNumberFormat="1" applyFont="1" applyBorder="1" applyAlignment="1" applyProtection="1">
      <alignment horizontal="center"/>
      <protection hidden="1"/>
    </xf>
    <xf numFmtId="0" fontId="3" fillId="0" borderId="17" xfId="0" applyFont="1" applyBorder="1" applyAlignment="1" applyProtection="1">
      <alignment horizontal="center"/>
      <protection hidden="1"/>
    </xf>
    <xf numFmtId="0" fontId="0" fillId="0" borderId="21" xfId="0" applyBorder="1" applyProtection="1">
      <protection hidden="1"/>
    </xf>
    <xf numFmtId="0" fontId="0" fillId="5" borderId="23" xfId="0" applyFill="1" applyBorder="1" applyProtection="1">
      <protection hidden="1"/>
    </xf>
    <xf numFmtId="0" fontId="0" fillId="0" borderId="22" xfId="0" applyBorder="1" applyProtection="1">
      <protection hidden="1"/>
    </xf>
    <xf numFmtId="0" fontId="0" fillId="0" borderId="23" xfId="0" applyBorder="1" applyProtection="1">
      <protection hidden="1"/>
    </xf>
    <xf numFmtId="0" fontId="0" fillId="0" borderId="0" xfId="0" applyBorder="1" applyAlignment="1" applyProtection="1">
      <protection hidden="1"/>
    </xf>
    <xf numFmtId="164" fontId="0" fillId="0" borderId="6" xfId="0" applyNumberFormat="1" applyBorder="1" applyProtection="1">
      <protection hidden="1"/>
    </xf>
    <xf numFmtId="2" fontId="0" fillId="0" borderId="6" xfId="0" applyNumberFormat="1" applyBorder="1" applyProtection="1">
      <protection hidden="1"/>
    </xf>
    <xf numFmtId="164" fontId="0" fillId="4" borderId="6" xfId="0" applyNumberFormat="1" applyFill="1" applyBorder="1" applyProtection="1">
      <protection hidden="1"/>
    </xf>
    <xf numFmtId="2" fontId="0" fillId="4" borderId="6" xfId="0" applyNumberFormat="1" applyFill="1" applyBorder="1" applyProtection="1">
      <protection hidden="1"/>
    </xf>
    <xf numFmtId="0" fontId="0" fillId="6" borderId="0" xfId="0" applyFill="1" applyProtection="1">
      <protection hidden="1"/>
    </xf>
    <xf numFmtId="0" fontId="9" fillId="6" borderId="0" xfId="0" applyFont="1" applyFill="1" applyProtection="1">
      <protection hidden="1"/>
    </xf>
    <xf numFmtId="0" fontId="10" fillId="6" borderId="0" xfId="0" applyFont="1" applyFill="1" applyProtection="1">
      <protection hidden="1"/>
    </xf>
    <xf numFmtId="0" fontId="12" fillId="0" borderId="14" xfId="0" applyFont="1" applyFill="1" applyBorder="1" applyAlignment="1" applyProtection="1">
      <alignment horizontal="center" vertical="center" wrapText="1"/>
      <protection hidden="1"/>
    </xf>
    <xf numFmtId="0" fontId="12" fillId="0" borderId="0" xfId="0" applyFont="1" applyFill="1" applyBorder="1" applyAlignment="1" applyProtection="1">
      <alignment horizontal="center" vertical="center" wrapText="1"/>
      <protection hidden="1"/>
    </xf>
    <xf numFmtId="164" fontId="12" fillId="0" borderId="18" xfId="0" applyNumberFormat="1" applyFont="1" applyFill="1" applyBorder="1" applyAlignment="1" applyProtection="1">
      <alignment horizontal="center" vertical="center" wrapText="1"/>
      <protection hidden="1"/>
    </xf>
    <xf numFmtId="0" fontId="12" fillId="5" borderId="0" xfId="0" applyFont="1" applyFill="1" applyBorder="1" applyAlignment="1" applyProtection="1">
      <alignment horizontal="center" vertical="center" wrapText="1"/>
      <protection hidden="1"/>
    </xf>
    <xf numFmtId="0" fontId="0" fillId="3" borderId="25" xfId="0" applyFill="1" applyBorder="1" applyAlignment="1" applyProtection="1">
      <alignment horizontal="center"/>
      <protection locked="0"/>
    </xf>
    <xf numFmtId="0" fontId="0" fillId="3" borderId="26" xfId="0" applyFill="1" applyBorder="1" applyAlignment="1" applyProtection="1">
      <alignment horizontal="center"/>
      <protection locked="0"/>
    </xf>
    <xf numFmtId="0" fontId="0" fillId="0" borderId="6" xfId="0" applyBorder="1" applyAlignment="1" applyProtection="1">
      <alignment horizontal="center"/>
      <protection hidden="1"/>
    </xf>
    <xf numFmtId="0" fontId="18" fillId="0" borderId="2" xfId="0" applyFont="1" applyBorder="1" applyProtection="1">
      <protection hidden="1"/>
    </xf>
    <xf numFmtId="0" fontId="5" fillId="0" borderId="0" xfId="0" applyFont="1" applyBorder="1" applyAlignment="1" applyProtection="1">
      <alignment horizontal="center"/>
      <protection hidden="1"/>
    </xf>
    <xf numFmtId="164" fontId="12" fillId="0" borderId="0" xfId="0" applyNumberFormat="1" applyFont="1" applyFill="1" applyBorder="1" applyAlignment="1" applyProtection="1">
      <alignment horizontal="center" vertical="center" wrapText="1"/>
      <protection hidden="1"/>
    </xf>
    <xf numFmtId="0" fontId="12" fillId="3" borderId="9" xfId="0" applyFont="1" applyFill="1" applyBorder="1" applyAlignment="1" applyProtection="1">
      <alignment horizontal="center" vertical="center" wrapText="1"/>
      <protection locked="0"/>
    </xf>
    <xf numFmtId="0" fontId="1" fillId="0" borderId="28" xfId="0" applyFont="1" applyBorder="1" applyAlignment="1" applyProtection="1">
      <alignment horizontal="center"/>
      <protection hidden="1"/>
    </xf>
    <xf numFmtId="0" fontId="12" fillId="0" borderId="13" xfId="0" applyFont="1" applyFill="1" applyBorder="1" applyAlignment="1" applyProtection="1">
      <alignment horizontal="center" vertical="center" wrapText="1"/>
      <protection hidden="1"/>
    </xf>
    <xf numFmtId="0" fontId="5" fillId="0" borderId="14" xfId="0" applyFont="1" applyBorder="1" applyAlignment="1" applyProtection="1">
      <alignment horizontal="center"/>
      <protection hidden="1"/>
    </xf>
    <xf numFmtId="164" fontId="12" fillId="0" borderId="14" xfId="0" applyNumberFormat="1" applyFont="1" applyFill="1" applyBorder="1" applyAlignment="1" applyProtection="1">
      <alignment horizontal="center" vertical="center" wrapText="1"/>
      <protection hidden="1"/>
    </xf>
    <xf numFmtId="0" fontId="3" fillId="3" borderId="29" xfId="0" applyFont="1" applyFill="1" applyBorder="1" applyAlignment="1" applyProtection="1">
      <alignment horizontal="center"/>
      <protection locked="0"/>
    </xf>
    <xf numFmtId="0" fontId="1" fillId="0" borderId="18" xfId="0" applyFont="1" applyBorder="1" applyAlignment="1" applyProtection="1">
      <alignment horizontal="center"/>
      <protection hidden="1"/>
    </xf>
    <xf numFmtId="0" fontId="0" fillId="0" borderId="24" xfId="0" applyBorder="1" applyProtection="1">
      <protection hidden="1"/>
    </xf>
    <xf numFmtId="0" fontId="1" fillId="0" borderId="0" xfId="0" applyFont="1" applyProtection="1">
      <protection hidden="1"/>
    </xf>
    <xf numFmtId="0" fontId="0" fillId="5" borderId="0" xfId="0" applyFill="1" applyAlignment="1" applyProtection="1">
      <alignment horizontal="right"/>
      <protection hidden="1"/>
    </xf>
    <xf numFmtId="0" fontId="3" fillId="5" borderId="0" xfId="0" applyFont="1" applyFill="1" applyBorder="1" applyProtection="1">
      <protection hidden="1"/>
    </xf>
    <xf numFmtId="164" fontId="0" fillId="5" borderId="0" xfId="0" applyNumberFormat="1" applyFill="1" applyBorder="1" applyProtection="1">
      <protection hidden="1"/>
    </xf>
    <xf numFmtId="0" fontId="3" fillId="0" borderId="30" xfId="0" applyFont="1" applyBorder="1" applyProtection="1">
      <protection hidden="1"/>
    </xf>
    <xf numFmtId="164" fontId="0" fillId="0" borderId="33" xfId="0" applyNumberFormat="1" applyBorder="1" applyProtection="1">
      <protection hidden="1"/>
    </xf>
    <xf numFmtId="0" fontId="0" fillId="0" borderId="34" xfId="0" applyBorder="1" applyProtection="1">
      <protection hidden="1"/>
    </xf>
    <xf numFmtId="0" fontId="3" fillId="0" borderId="35" xfId="0" applyFont="1" applyBorder="1" applyProtection="1">
      <protection hidden="1"/>
    </xf>
    <xf numFmtId="0" fontId="3" fillId="0" borderId="36" xfId="0" applyFont="1" applyBorder="1" applyAlignment="1" applyProtection="1">
      <alignment horizontal="right"/>
      <protection hidden="1"/>
    </xf>
    <xf numFmtId="0" fontId="3" fillId="0" borderId="27" xfId="0" applyFont="1" applyBorder="1" applyAlignment="1" applyProtection="1">
      <alignment horizontal="right"/>
      <protection hidden="1"/>
    </xf>
    <xf numFmtId="0" fontId="3" fillId="0" borderId="17" xfId="0" applyFont="1" applyBorder="1" applyAlignment="1" applyProtection="1">
      <alignment horizontal="right"/>
      <protection hidden="1"/>
    </xf>
    <xf numFmtId="0" fontId="5" fillId="0" borderId="35" xfId="0" applyFont="1" applyBorder="1" applyProtection="1">
      <protection hidden="1"/>
    </xf>
    <xf numFmtId="0" fontId="0" fillId="0" borderId="36" xfId="0" applyBorder="1" applyAlignment="1" applyProtection="1">
      <alignment horizontal="right"/>
      <protection hidden="1"/>
    </xf>
    <xf numFmtId="0" fontId="3" fillId="4" borderId="35" xfId="0" applyFont="1" applyFill="1" applyBorder="1" applyProtection="1">
      <protection hidden="1"/>
    </xf>
    <xf numFmtId="0" fontId="3" fillId="4" borderId="27" xfId="0" applyFont="1" applyFill="1" applyBorder="1" applyAlignment="1" applyProtection="1">
      <alignment horizontal="right"/>
      <protection hidden="1"/>
    </xf>
    <xf numFmtId="2" fontId="0" fillId="4" borderId="0" xfId="0" applyNumberFormat="1" applyFill="1" applyBorder="1" applyProtection="1">
      <protection hidden="1"/>
    </xf>
    <xf numFmtId="0" fontId="4" fillId="0" borderId="0" xfId="0" applyFont="1" applyBorder="1" applyProtection="1">
      <protection hidden="1"/>
    </xf>
    <xf numFmtId="0" fontId="13" fillId="0" borderId="35" xfId="0" applyFont="1" applyBorder="1" applyProtection="1">
      <protection hidden="1"/>
    </xf>
    <xf numFmtId="0" fontId="3" fillId="0" borderId="0" xfId="0" applyFont="1" applyBorder="1" applyProtection="1">
      <protection hidden="1"/>
    </xf>
    <xf numFmtId="0" fontId="0" fillId="0" borderId="17" xfId="0" applyBorder="1" applyAlignment="1" applyProtection="1">
      <alignment horizontal="right"/>
      <protection hidden="1"/>
    </xf>
    <xf numFmtId="0" fontId="3" fillId="4" borderId="37" xfId="0" applyFont="1" applyFill="1" applyBorder="1" applyProtection="1">
      <protection hidden="1"/>
    </xf>
    <xf numFmtId="2" fontId="0" fillId="4" borderId="38" xfId="0" applyNumberFormat="1" applyFill="1" applyBorder="1" applyProtection="1">
      <protection hidden="1"/>
    </xf>
    <xf numFmtId="0" fontId="0" fillId="4" borderId="39" xfId="0" applyFill="1" applyBorder="1" applyAlignment="1" applyProtection="1">
      <alignment horizontal="right"/>
      <protection hidden="1"/>
    </xf>
    <xf numFmtId="0" fontId="3" fillId="3" borderId="34" xfId="0" applyFont="1" applyFill="1" applyBorder="1" applyAlignment="1" applyProtection="1">
      <alignment horizontal="center"/>
      <protection locked="0"/>
    </xf>
    <xf numFmtId="0" fontId="0" fillId="3" borderId="17" xfId="0" applyFill="1" applyBorder="1" applyAlignment="1" applyProtection="1">
      <alignment horizontal="center"/>
      <protection locked="0"/>
    </xf>
    <xf numFmtId="0" fontId="0" fillId="3" borderId="39" xfId="0" applyFill="1" applyBorder="1" applyAlignment="1" applyProtection="1">
      <alignment horizontal="center"/>
      <protection locked="0"/>
    </xf>
    <xf numFmtId="0" fontId="0" fillId="0" borderId="14" xfId="0" applyBorder="1" applyProtection="1">
      <protection hidden="1"/>
    </xf>
    <xf numFmtId="0" fontId="11" fillId="0" borderId="0" xfId="0" applyFont="1" applyAlignment="1" applyProtection="1">
      <alignment horizontal="center"/>
      <protection hidden="1"/>
    </xf>
    <xf numFmtId="0" fontId="0" fillId="2" borderId="0" xfId="0" applyFill="1" applyProtection="1"/>
    <xf numFmtId="0" fontId="0" fillId="0" borderId="0" xfId="0" applyProtection="1"/>
    <xf numFmtId="0" fontId="2" fillId="2" borderId="0" xfId="0" applyFont="1" applyFill="1" applyProtection="1"/>
    <xf numFmtId="0" fontId="5" fillId="0" borderId="6" xfId="0" applyFont="1" applyBorder="1" applyAlignment="1" applyProtection="1">
      <alignment horizontal="center"/>
    </xf>
    <xf numFmtId="0" fontId="5" fillId="0" borderId="7" xfId="0" applyFont="1" applyBorder="1" applyAlignment="1" applyProtection="1">
      <alignment horizontal="center"/>
    </xf>
    <xf numFmtId="0" fontId="5" fillId="0" borderId="8" xfId="0" applyFont="1" applyBorder="1" applyAlignment="1" applyProtection="1">
      <alignment horizontal="center"/>
    </xf>
    <xf numFmtId="0" fontId="1" fillId="0" borderId="6" xfId="0" applyFont="1" applyBorder="1" applyAlignment="1" applyProtection="1">
      <alignment horizontal="center"/>
    </xf>
    <xf numFmtId="0" fontId="15" fillId="0" borderId="9" xfId="0" applyFont="1" applyBorder="1" applyAlignment="1" applyProtection="1">
      <alignment horizontal="center"/>
    </xf>
    <xf numFmtId="0" fontId="15" fillId="0" borderId="6" xfId="0" applyFont="1" applyBorder="1" applyAlignment="1" applyProtection="1">
      <alignment horizontal="center"/>
    </xf>
    <xf numFmtId="49" fontId="15" fillId="0" borderId="6" xfId="0" applyNumberFormat="1" applyFont="1" applyBorder="1" applyAlignment="1" applyProtection="1">
      <alignment horizontal="center"/>
    </xf>
    <xf numFmtId="0" fontId="16" fillId="0" borderId="0" xfId="0" applyFont="1" applyBorder="1" applyAlignment="1" applyProtection="1">
      <alignment horizontal="center"/>
    </xf>
    <xf numFmtId="0" fontId="17" fillId="0" borderId="0" xfId="0" applyFont="1" applyBorder="1" applyAlignment="1" applyProtection="1">
      <alignment horizontal="center"/>
    </xf>
    <xf numFmtId="0" fontId="3" fillId="0" borderId="0" xfId="0" applyFont="1" applyAlignment="1" applyProtection="1">
      <alignment horizontal="center"/>
    </xf>
    <xf numFmtId="0" fontId="5" fillId="0" borderId="0" xfId="0" applyFont="1" applyFill="1" applyBorder="1" applyAlignment="1" applyProtection="1">
      <alignment horizontal="center"/>
    </xf>
    <xf numFmtId="0" fontId="0" fillId="0" borderId="0" xfId="0" applyFill="1" applyBorder="1" applyProtection="1"/>
    <xf numFmtId="0" fontId="0" fillId="0" borderId="16" xfId="0" applyBorder="1" applyAlignment="1" applyProtection="1">
      <alignment horizontal="center"/>
      <protection hidden="1"/>
    </xf>
    <xf numFmtId="0" fontId="11" fillId="0" borderId="0" xfId="0" applyFont="1" applyAlignment="1" applyProtection="1">
      <alignment horizontal="center"/>
      <protection hidden="1"/>
    </xf>
    <xf numFmtId="0" fontId="0" fillId="0" borderId="31" xfId="0" applyBorder="1" applyAlignment="1" applyProtection="1">
      <alignment horizontal="left" wrapText="1"/>
      <protection hidden="1"/>
    </xf>
    <xf numFmtId="0" fontId="0" fillId="0" borderId="20" xfId="0" applyBorder="1" applyAlignment="1" applyProtection="1">
      <alignment horizontal="left" wrapText="1"/>
      <protection hidden="1"/>
    </xf>
    <xf numFmtId="0" fontId="0" fillId="0" borderId="32" xfId="0" applyBorder="1" applyAlignment="1" applyProtection="1">
      <alignment horizontal="left" wrapText="1"/>
      <protection hidden="1"/>
    </xf>
    <xf numFmtId="0" fontId="0" fillId="0" borderId="14" xfId="0" applyBorder="1" applyProtection="1">
      <protection hidden="1"/>
    </xf>
    <xf numFmtId="0" fontId="0" fillId="0" borderId="15" xfId="0" applyBorder="1" applyProtection="1">
      <protection hidden="1"/>
    </xf>
    <xf numFmtId="0" fontId="0" fillId="0" borderId="40" xfId="0" applyBorder="1" applyProtection="1"/>
    <xf numFmtId="0" fontId="3" fillId="0" borderId="41" xfId="0" applyFont="1" applyBorder="1" applyProtection="1"/>
    <xf numFmtId="0" fontId="0" fillId="0" borderId="41" xfId="0" applyBorder="1" applyProtection="1"/>
    <xf numFmtId="0" fontId="0" fillId="0" borderId="13" xfId="0" applyBorder="1" applyProtection="1"/>
    <xf numFmtId="0" fontId="0" fillId="0" borderId="42" xfId="0" applyBorder="1" applyProtection="1"/>
    <xf numFmtId="0" fontId="4" fillId="0" borderId="0" xfId="0" applyFont="1" applyBorder="1" applyProtection="1"/>
    <xf numFmtId="0" fontId="0" fillId="0" borderId="0" xfId="0" applyBorder="1" applyProtection="1"/>
    <xf numFmtId="0" fontId="0" fillId="0" borderId="14" xfId="0" applyBorder="1" applyProtection="1"/>
    <xf numFmtId="0" fontId="0" fillId="0" borderId="0" xfId="0" applyBorder="1" applyAlignment="1" applyProtection="1">
      <alignment horizontal="center"/>
    </xf>
    <xf numFmtId="0" fontId="14" fillId="0" borderId="43" xfId="0" applyFont="1" applyBorder="1" applyAlignment="1" applyProtection="1">
      <alignment horizontal="center" textRotation="90"/>
    </xf>
    <xf numFmtId="0" fontId="16" fillId="0" borderId="42" xfId="0" applyFont="1" applyBorder="1" applyAlignment="1" applyProtection="1">
      <alignment horizontal="center"/>
    </xf>
    <xf numFmtId="0" fontId="0" fillId="0" borderId="42" xfId="0" applyBorder="1" applyAlignment="1" applyProtection="1">
      <alignment horizontal="left"/>
    </xf>
    <xf numFmtId="0" fontId="3" fillId="0" borderId="0" xfId="0" applyFont="1" applyBorder="1" applyAlignment="1" applyProtection="1">
      <alignment horizontal="center"/>
    </xf>
    <xf numFmtId="0" fontId="3" fillId="0" borderId="14" xfId="0" applyFont="1" applyBorder="1" applyAlignment="1" applyProtection="1">
      <alignment horizontal="center"/>
    </xf>
    <xf numFmtId="0" fontId="6" fillId="0" borderId="0" xfId="0" applyFont="1" applyBorder="1" applyProtection="1"/>
    <xf numFmtId="0" fontId="8" fillId="0" borderId="14" xfId="0" applyFont="1" applyBorder="1" applyAlignment="1" applyProtection="1">
      <alignment horizontal="center"/>
    </xf>
    <xf numFmtId="0" fontId="0" fillId="0" borderId="14" xfId="0" applyBorder="1" applyAlignment="1" applyProtection="1">
      <alignment horizontal="center"/>
    </xf>
    <xf numFmtId="0" fontId="0" fillId="0" borderId="44" xfId="0" applyBorder="1" applyProtection="1"/>
    <xf numFmtId="0" fontId="0" fillId="0" borderId="45" xfId="0" applyBorder="1" applyProtection="1"/>
    <xf numFmtId="0" fontId="3" fillId="0" borderId="45" xfId="0" applyFont="1" applyBorder="1" applyAlignment="1" applyProtection="1">
      <alignment horizontal="center"/>
    </xf>
    <xf numFmtId="0" fontId="3" fillId="0" borderId="15" xfId="0" applyFont="1" applyBorder="1" applyAlignment="1" applyProtection="1">
      <alignment horizontal="center"/>
    </xf>
    <xf numFmtId="0" fontId="6" fillId="0" borderId="0" xfId="0" applyFont="1" applyBorder="1" applyAlignment="1" applyProtection="1">
      <alignment horizontal="left" vertical="top" wrapText="1"/>
    </xf>
    <xf numFmtId="0" fontId="0" fillId="0" borderId="0" xfId="0" applyBorder="1" applyAlignment="1" applyProtection="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u="none" strike="noStrike" baseline="0">
                <a:effectLst/>
              </a:rPr>
              <a:t>MDA Calibration Curve:</a:t>
            </a:r>
            <a:r>
              <a:rPr lang="en-US" sz="1400" b="0" i="0" u="none" strike="noStrike" baseline="0"/>
              <a:t>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0"/>
          </c:trendline>
          <c:trendline>
            <c:spPr>
              <a:ln w="19050" cap="rnd">
                <a:solidFill>
                  <a:schemeClr val="accent1"/>
                </a:solidFill>
                <a:prstDash val="sysDot"/>
              </a:ln>
              <a:effectLst/>
            </c:spPr>
            <c:trendlineType val="linear"/>
            <c:dispRSqr val="1"/>
            <c:dispEq val="1"/>
            <c:trendlineLbl>
              <c:layout>
                <c:manualLayout>
                  <c:x val="-0.22023578302712155"/>
                  <c:y val="-3.1835447652376787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errBars>
            <c:errDir val="y"/>
            <c:errBarType val="both"/>
            <c:errValType val="cust"/>
            <c:noEndCap val="0"/>
            <c:plus>
              <c:numRef>
                <c:f>calculator!$D$29:$D$34</c:f>
                <c:numCache>
                  <c:formatCode>General</c:formatCode>
                  <c:ptCount val="6"/>
                  <c:pt idx="0">
                    <c:v>0</c:v>
                  </c:pt>
                  <c:pt idx="1">
                    <c:v>0</c:v>
                  </c:pt>
                  <c:pt idx="2">
                    <c:v>0</c:v>
                  </c:pt>
                  <c:pt idx="3">
                    <c:v>0</c:v>
                  </c:pt>
                  <c:pt idx="4">
                    <c:v>0</c:v>
                  </c:pt>
                  <c:pt idx="5">
                    <c:v>0</c:v>
                  </c:pt>
                </c:numCache>
              </c:numRef>
            </c:plus>
            <c:minus>
              <c:numRef>
                <c:f>calculator!$D$29:$D$34</c:f>
                <c:numCache>
                  <c:formatCode>General</c:formatCode>
                  <c:ptCount val="6"/>
                  <c:pt idx="0">
                    <c:v>0</c:v>
                  </c:pt>
                  <c:pt idx="1">
                    <c:v>0</c:v>
                  </c:pt>
                  <c:pt idx="2">
                    <c:v>0</c:v>
                  </c:pt>
                  <c:pt idx="3">
                    <c:v>0</c:v>
                  </c:pt>
                  <c:pt idx="4">
                    <c:v>0</c:v>
                  </c:pt>
                  <c:pt idx="5">
                    <c:v>0</c:v>
                  </c:pt>
                </c:numCache>
              </c:numRef>
            </c:minus>
            <c:spPr>
              <a:noFill/>
              <a:ln w="9525" cap="flat" cmpd="sng" algn="ctr">
                <a:solidFill>
                  <a:schemeClr val="tx1">
                    <a:lumMod val="65000"/>
                    <a:lumOff val="35000"/>
                  </a:schemeClr>
                </a:solidFill>
                <a:round/>
              </a:ln>
              <a:effectLst/>
            </c:spPr>
          </c:errBars>
          <c:xVal>
            <c:numRef>
              <c:f>calculator!$B$29:$B$34</c:f>
              <c:numCache>
                <c:formatCode>General</c:formatCode>
                <c:ptCount val="6"/>
                <c:pt idx="0">
                  <c:v>0</c:v>
                </c:pt>
                <c:pt idx="1">
                  <c:v>4</c:v>
                </c:pt>
                <c:pt idx="2">
                  <c:v>8</c:v>
                </c:pt>
                <c:pt idx="3">
                  <c:v>12</c:v>
                </c:pt>
                <c:pt idx="4">
                  <c:v>16</c:v>
                </c:pt>
                <c:pt idx="5">
                  <c:v>20</c:v>
                </c:pt>
              </c:numCache>
            </c:numRef>
          </c:xVal>
          <c:yVal>
            <c:numRef>
              <c:f>calculator!$C$29:$C$34</c:f>
              <c:numCache>
                <c:formatCode>0.000</c:formatCode>
                <c:ptCount val="6"/>
                <c:pt idx="0">
                  <c:v>0</c:v>
                </c:pt>
                <c:pt idx="1">
                  <c:v>0</c:v>
                </c:pt>
                <c:pt idx="2">
                  <c:v>0</c:v>
                </c:pt>
                <c:pt idx="3">
                  <c:v>0</c:v>
                </c:pt>
                <c:pt idx="4">
                  <c:v>0</c:v>
                </c:pt>
                <c:pt idx="5">
                  <c:v>0</c:v>
                </c:pt>
              </c:numCache>
            </c:numRef>
          </c:yVal>
          <c:smooth val="1"/>
          <c:extLst>
            <c:ext xmlns:c16="http://schemas.microsoft.com/office/drawing/2014/chart" uri="{C3380CC4-5D6E-409C-BE32-E72D297353CC}">
              <c16:uniqueId val="{00000002-3118-422E-98EC-63657B3BA84E}"/>
            </c:ext>
          </c:extLst>
        </c:ser>
        <c:dLbls>
          <c:showLegendKey val="0"/>
          <c:showVal val="0"/>
          <c:showCatName val="0"/>
          <c:showSerName val="0"/>
          <c:showPercent val="0"/>
          <c:showBubbleSize val="0"/>
        </c:dLbls>
        <c:axId val="884262648"/>
        <c:axId val="884264616"/>
      </c:scatterChart>
      <c:valAx>
        <c:axId val="884262648"/>
        <c:scaling>
          <c:orientation val="minMax"/>
          <c:min val="0"/>
        </c:scaling>
        <c:delete val="0"/>
        <c:axPos val="b"/>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b="0" i="0" u="none" strike="noStrike" baseline="0">
                    <a:effectLst/>
                  </a:rPr>
                  <a:t>Conc. (nmole per well)</a:t>
                </a:r>
                <a:r>
                  <a:rPr lang="en-US" sz="1100" b="0" i="0" u="none" strike="noStrike" baseline="0"/>
                  <a:t> </a:t>
                </a:r>
                <a:endParaRPr lang="en-US" sz="1100"/>
              </a:p>
            </c:rich>
          </c:tx>
          <c:layout>
            <c:manualLayout>
              <c:xMode val="edge"/>
              <c:yMode val="edge"/>
              <c:x val="0.28199190726159223"/>
              <c:y val="0.89256926217556143"/>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84264616"/>
        <c:crosses val="autoZero"/>
        <c:crossBetween val="midCat"/>
      </c:valAx>
      <c:valAx>
        <c:axId val="884264616"/>
        <c:scaling>
          <c:orientation val="minMax"/>
          <c:min val="0"/>
        </c:scaling>
        <c:delete val="0"/>
        <c:axPos val="l"/>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Abs (AU)</a:t>
                </a:r>
                <a:endParaRPr lang="en-US" sz="1000"/>
              </a:p>
            </c:rich>
          </c:tx>
          <c:layout>
            <c:manualLayout>
              <c:xMode val="edge"/>
              <c:yMode val="edge"/>
              <c:x val="1.9444444444444445E-2"/>
              <c:y val="0.41913167104111987"/>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84262648"/>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u="none" strike="noStrike" baseline="0">
                <a:effectLst/>
              </a:rPr>
              <a:t>MDA Calibration Curve:</a:t>
            </a:r>
            <a:r>
              <a:rPr lang="en-US" sz="1400" b="0" i="0" u="none" strike="noStrike" baseline="0"/>
              <a:t>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0"/>
          </c:trendline>
          <c:trendline>
            <c:spPr>
              <a:ln w="19050" cap="rnd">
                <a:solidFill>
                  <a:schemeClr val="accent1"/>
                </a:solidFill>
                <a:prstDash val="sysDot"/>
              </a:ln>
              <a:effectLst/>
            </c:spPr>
            <c:trendlineType val="linear"/>
            <c:dispRSqr val="1"/>
            <c:dispEq val="1"/>
            <c:trendlineLbl>
              <c:layout>
                <c:manualLayout>
                  <c:x val="-0.16103774156943254"/>
                  <c:y val="-3.2597701149425284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errBars>
            <c:errDir val="y"/>
            <c:errBarType val="both"/>
            <c:errValType val="cust"/>
            <c:noEndCap val="0"/>
            <c:plus>
              <c:numRef>
                <c:f>calculator!$D$29:$D$34</c:f>
                <c:numCache>
                  <c:formatCode>General</c:formatCode>
                  <c:ptCount val="6"/>
                  <c:pt idx="0">
                    <c:v>0</c:v>
                  </c:pt>
                  <c:pt idx="1">
                    <c:v>0</c:v>
                  </c:pt>
                  <c:pt idx="2">
                    <c:v>0</c:v>
                  </c:pt>
                  <c:pt idx="3">
                    <c:v>0</c:v>
                  </c:pt>
                  <c:pt idx="4">
                    <c:v>0</c:v>
                  </c:pt>
                  <c:pt idx="5">
                    <c:v>0</c:v>
                  </c:pt>
                </c:numCache>
              </c:numRef>
            </c:plus>
            <c:minus>
              <c:numRef>
                <c:f>calculator!$D$29:$D$34</c:f>
                <c:numCache>
                  <c:formatCode>General</c:formatCode>
                  <c:ptCount val="6"/>
                  <c:pt idx="0">
                    <c:v>0</c:v>
                  </c:pt>
                  <c:pt idx="1">
                    <c:v>0</c:v>
                  </c:pt>
                  <c:pt idx="2">
                    <c:v>0</c:v>
                  </c:pt>
                  <c:pt idx="3">
                    <c:v>0</c:v>
                  </c:pt>
                  <c:pt idx="4">
                    <c:v>0</c:v>
                  </c:pt>
                  <c:pt idx="5">
                    <c:v>0</c:v>
                  </c:pt>
                </c:numCache>
              </c:numRef>
            </c:minus>
            <c:spPr>
              <a:noFill/>
              <a:ln w="9525" cap="flat" cmpd="sng" algn="ctr">
                <a:solidFill>
                  <a:schemeClr val="tx1">
                    <a:lumMod val="65000"/>
                    <a:lumOff val="35000"/>
                  </a:schemeClr>
                </a:solidFill>
                <a:round/>
              </a:ln>
              <a:effectLst/>
            </c:spPr>
          </c:errBars>
          <c:xVal>
            <c:numRef>
              <c:f>calculator!$M$29:$M$34</c:f>
              <c:numCache>
                <c:formatCode>General</c:formatCode>
                <c:ptCount val="6"/>
                <c:pt idx="0">
                  <c:v>0</c:v>
                </c:pt>
                <c:pt idx="1">
                  <c:v>0.4</c:v>
                </c:pt>
                <c:pt idx="2">
                  <c:v>0.8</c:v>
                </c:pt>
                <c:pt idx="3">
                  <c:v>1.2</c:v>
                </c:pt>
                <c:pt idx="4">
                  <c:v>1.6</c:v>
                </c:pt>
                <c:pt idx="5">
                  <c:v>2</c:v>
                </c:pt>
              </c:numCache>
            </c:numRef>
          </c:xVal>
          <c:yVal>
            <c:numRef>
              <c:f>calculator!$N$29:$N$34</c:f>
              <c:numCache>
                <c:formatCode>0.000</c:formatCode>
                <c:ptCount val="6"/>
                <c:pt idx="0">
                  <c:v>0</c:v>
                </c:pt>
                <c:pt idx="1">
                  <c:v>0</c:v>
                </c:pt>
                <c:pt idx="2">
                  <c:v>0</c:v>
                </c:pt>
                <c:pt idx="3">
                  <c:v>0</c:v>
                </c:pt>
                <c:pt idx="4">
                  <c:v>0</c:v>
                </c:pt>
                <c:pt idx="5">
                  <c:v>0</c:v>
                </c:pt>
              </c:numCache>
            </c:numRef>
          </c:yVal>
          <c:smooth val="1"/>
          <c:extLst>
            <c:ext xmlns:c16="http://schemas.microsoft.com/office/drawing/2014/chart" uri="{C3380CC4-5D6E-409C-BE32-E72D297353CC}">
              <c16:uniqueId val="{00000002-1500-4B78-9FCE-2017BE553706}"/>
            </c:ext>
          </c:extLst>
        </c:ser>
        <c:dLbls>
          <c:showLegendKey val="0"/>
          <c:showVal val="0"/>
          <c:showCatName val="0"/>
          <c:showSerName val="0"/>
          <c:showPercent val="0"/>
          <c:showBubbleSize val="0"/>
        </c:dLbls>
        <c:axId val="884262648"/>
        <c:axId val="884264616"/>
      </c:scatterChart>
      <c:valAx>
        <c:axId val="884262648"/>
        <c:scaling>
          <c:orientation val="minMax"/>
          <c:min val="0"/>
        </c:scaling>
        <c:delete val="0"/>
        <c:axPos val="b"/>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b="0" i="0" u="none" strike="noStrike" baseline="0">
                    <a:effectLst/>
                  </a:rPr>
                  <a:t>Conc. (nmole per well)</a:t>
                </a:r>
                <a:r>
                  <a:rPr lang="en-US" sz="1100" b="0" i="0" u="none" strike="noStrike" baseline="0"/>
                  <a:t> </a:t>
                </a:r>
                <a:endParaRPr lang="en-US" sz="1100"/>
              </a:p>
            </c:rich>
          </c:tx>
          <c:layout>
            <c:manualLayout>
              <c:xMode val="edge"/>
              <c:yMode val="edge"/>
              <c:x val="0.28199190726159223"/>
              <c:y val="0.89256926217556143"/>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84264616"/>
        <c:crosses val="autoZero"/>
        <c:crossBetween val="midCat"/>
      </c:valAx>
      <c:valAx>
        <c:axId val="884264616"/>
        <c:scaling>
          <c:orientation val="minMax"/>
          <c:min val="0"/>
        </c:scaling>
        <c:delete val="0"/>
        <c:axPos val="l"/>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Abs (AU)</a:t>
                </a:r>
                <a:endParaRPr lang="en-US" sz="1000"/>
              </a:p>
            </c:rich>
          </c:tx>
          <c:layout>
            <c:manualLayout>
              <c:xMode val="edge"/>
              <c:yMode val="edge"/>
              <c:x val="1.9444444444444445E-2"/>
              <c:y val="0.41913167104111987"/>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84262648"/>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103910</xdr:colOff>
      <xdr:row>0</xdr:row>
      <xdr:rowOff>69273</xdr:rowOff>
    </xdr:from>
    <xdr:to>
      <xdr:col>2</xdr:col>
      <xdr:colOff>1526646</xdr:colOff>
      <xdr:row>6</xdr:row>
      <xdr:rowOff>118052</xdr:rowOff>
    </xdr:to>
    <xdr:pic>
      <xdr:nvPicPr>
        <xdr:cNvPr id="2" name="Picture 1">
          <a:extLst>
            <a:ext uri="{FF2B5EF4-FFF2-40B4-BE49-F238E27FC236}">
              <a16:creationId xmlns:a16="http://schemas.microsoft.com/office/drawing/2014/main" id="{10EF21CD-14F4-4047-81E9-548137EB6B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0135" y="69273"/>
          <a:ext cx="2051386" cy="11917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57151</xdr:colOff>
      <xdr:row>25</xdr:row>
      <xdr:rowOff>114300</xdr:rowOff>
    </xdr:from>
    <xdr:to>
      <xdr:col>8</xdr:col>
      <xdr:colOff>542926</xdr:colOff>
      <xdr:row>39</xdr:row>
      <xdr:rowOff>104775</xdr:rowOff>
    </xdr:to>
    <xdr:graphicFrame macro="">
      <xdr:nvGraphicFramePr>
        <xdr:cNvPr id="2" name="Chart 1">
          <a:extLst>
            <a:ext uri="{FF2B5EF4-FFF2-40B4-BE49-F238E27FC236}">
              <a16:creationId xmlns:a16="http://schemas.microsoft.com/office/drawing/2014/main" id="{B6EEB027-C5E5-454C-AEC5-018D841EBF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65810</xdr:colOff>
      <xdr:row>0</xdr:row>
      <xdr:rowOff>2598</xdr:rowOff>
    </xdr:from>
    <xdr:to>
      <xdr:col>1</xdr:col>
      <xdr:colOff>2050521</xdr:colOff>
      <xdr:row>6</xdr:row>
      <xdr:rowOff>51377</xdr:rowOff>
    </xdr:to>
    <xdr:pic>
      <xdr:nvPicPr>
        <xdr:cNvPr id="3" name="Picture 2">
          <a:extLst>
            <a:ext uri="{FF2B5EF4-FFF2-40B4-BE49-F238E27FC236}">
              <a16:creationId xmlns:a16="http://schemas.microsoft.com/office/drawing/2014/main" id="{04A5976E-89A9-44D4-BBC5-E4E196DFFBA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7760" y="2598"/>
          <a:ext cx="2013286" cy="11917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57151</xdr:colOff>
      <xdr:row>25</xdr:row>
      <xdr:rowOff>114300</xdr:rowOff>
    </xdr:from>
    <xdr:to>
      <xdr:col>19</xdr:col>
      <xdr:colOff>542926</xdr:colOff>
      <xdr:row>39</xdr:row>
      <xdr:rowOff>104775</xdr:rowOff>
    </xdr:to>
    <xdr:graphicFrame macro="">
      <xdr:nvGraphicFramePr>
        <xdr:cNvPr id="4" name="Chart 3">
          <a:extLst>
            <a:ext uri="{FF2B5EF4-FFF2-40B4-BE49-F238E27FC236}">
              <a16:creationId xmlns:a16="http://schemas.microsoft.com/office/drawing/2014/main" id="{876E45D8-5B5E-4B95-BDFF-71849EE491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7CA16-487D-4238-AC28-C87415BCA1AB}">
  <sheetPr>
    <pageSetUpPr fitToPage="1"/>
  </sheetPr>
  <dimension ref="A1:F51"/>
  <sheetViews>
    <sheetView tabSelected="1" workbookViewId="0">
      <selection activeCell="J13" sqref="J13"/>
    </sheetView>
  </sheetViews>
  <sheetFormatPr defaultColWidth="9" defaultRowHeight="14.4" x14ac:dyDescent="0.3"/>
  <cols>
    <col min="1" max="1" width="4.109375" style="94" customWidth="1"/>
    <col min="2" max="2" width="9" style="94" customWidth="1"/>
    <col min="3" max="3" width="46" style="94" customWidth="1"/>
    <col min="4" max="4" width="40" style="94" customWidth="1"/>
    <col min="5" max="5" width="23.6640625" style="94" customWidth="1"/>
    <col min="6" max="6" width="6.33203125" style="94" customWidth="1"/>
    <col min="7" max="16384" width="9" style="94"/>
  </cols>
  <sheetData>
    <row r="1" spans="1:6" x14ac:dyDescent="0.3">
      <c r="A1" s="93"/>
      <c r="B1" s="93"/>
      <c r="C1" s="93"/>
      <c r="D1" s="93"/>
      <c r="E1" s="93"/>
      <c r="F1" s="93"/>
    </row>
    <row r="2" spans="1:6" ht="21" x14ac:dyDescent="0.4">
      <c r="A2" s="93"/>
      <c r="B2" s="93"/>
      <c r="C2" s="93"/>
      <c r="D2" s="95" t="s">
        <v>60</v>
      </c>
      <c r="E2" s="93"/>
      <c r="F2" s="93"/>
    </row>
    <row r="3" spans="1:6" ht="21" x14ac:dyDescent="0.4">
      <c r="A3" s="93"/>
      <c r="B3" s="93"/>
      <c r="C3" s="93"/>
      <c r="D3" s="93"/>
      <c r="E3" s="95"/>
      <c r="F3" s="95"/>
    </row>
    <row r="4" spans="1:6" x14ac:dyDescent="0.3">
      <c r="A4" s="93"/>
      <c r="B4" s="93"/>
      <c r="C4" s="93"/>
      <c r="D4" s="93"/>
      <c r="E4" s="93"/>
      <c r="F4" s="93"/>
    </row>
    <row r="5" spans="1:6" x14ac:dyDescent="0.3">
      <c r="A5" s="93"/>
      <c r="B5" s="93"/>
      <c r="C5" s="93"/>
      <c r="D5" s="93"/>
      <c r="E5" s="93"/>
      <c r="F5" s="93"/>
    </row>
    <row r="6" spans="1:6" x14ac:dyDescent="0.3">
      <c r="A6" s="93"/>
      <c r="B6" s="93"/>
      <c r="C6" s="93"/>
      <c r="D6" s="93"/>
      <c r="E6" s="93"/>
      <c r="F6" s="93"/>
    </row>
    <row r="7" spans="1:6" x14ac:dyDescent="0.3">
      <c r="A7" s="93"/>
      <c r="B7" s="93"/>
      <c r="C7" s="93"/>
      <c r="D7" s="93"/>
      <c r="E7" s="93"/>
      <c r="F7" s="93"/>
    </row>
    <row r="9" spans="1:6" ht="15.6" x14ac:dyDescent="0.3">
      <c r="B9" s="115"/>
      <c r="C9" s="116"/>
      <c r="D9" s="117"/>
      <c r="E9" s="117"/>
      <c r="F9" s="118"/>
    </row>
    <row r="10" spans="1:6" x14ac:dyDescent="0.3">
      <c r="B10" s="119"/>
      <c r="C10" s="120" t="s">
        <v>0</v>
      </c>
      <c r="D10" s="121"/>
      <c r="E10" s="121"/>
      <c r="F10" s="122"/>
    </row>
    <row r="11" spans="1:6" x14ac:dyDescent="0.3">
      <c r="B11" s="119"/>
      <c r="C11" s="120"/>
      <c r="D11" s="121"/>
      <c r="E11" s="121"/>
      <c r="F11" s="122"/>
    </row>
    <row r="12" spans="1:6" ht="15.6" x14ac:dyDescent="0.3">
      <c r="B12" s="119"/>
      <c r="C12" s="123"/>
      <c r="D12" s="96" t="s">
        <v>1</v>
      </c>
      <c r="E12" s="121"/>
      <c r="F12" s="122"/>
    </row>
    <row r="13" spans="1:6" ht="15.6" x14ac:dyDescent="0.3">
      <c r="B13" s="119"/>
      <c r="C13" s="97" t="s">
        <v>3</v>
      </c>
      <c r="D13" s="98" t="s">
        <v>33</v>
      </c>
      <c r="E13" s="99" t="s">
        <v>27</v>
      </c>
      <c r="F13" s="122"/>
    </row>
    <row r="14" spans="1:6" ht="15.75" customHeight="1" x14ac:dyDescent="0.3">
      <c r="B14" s="124" t="s">
        <v>26</v>
      </c>
      <c r="C14" s="100">
        <v>600</v>
      </c>
      <c r="D14" s="101">
        <v>0</v>
      </c>
      <c r="E14" s="102">
        <v>0</v>
      </c>
      <c r="F14" s="122"/>
    </row>
    <row r="15" spans="1:6" ht="15.6" x14ac:dyDescent="0.3">
      <c r="B15" s="124"/>
      <c r="C15" s="100">
        <v>594</v>
      </c>
      <c r="D15" s="101">
        <v>6</v>
      </c>
      <c r="E15" s="102" t="s">
        <v>28</v>
      </c>
      <c r="F15" s="122"/>
    </row>
    <row r="16" spans="1:6" ht="15.6" x14ac:dyDescent="0.3">
      <c r="B16" s="124"/>
      <c r="C16" s="100">
        <v>588</v>
      </c>
      <c r="D16" s="101">
        <v>12</v>
      </c>
      <c r="E16" s="102" t="s">
        <v>29</v>
      </c>
      <c r="F16" s="122"/>
    </row>
    <row r="17" spans="2:6" ht="15.6" x14ac:dyDescent="0.3">
      <c r="B17" s="124"/>
      <c r="C17" s="100">
        <v>582</v>
      </c>
      <c r="D17" s="101">
        <v>18</v>
      </c>
      <c r="E17" s="102" t="s">
        <v>30</v>
      </c>
      <c r="F17" s="122"/>
    </row>
    <row r="18" spans="2:6" ht="15.6" x14ac:dyDescent="0.3">
      <c r="B18" s="124"/>
      <c r="C18" s="100">
        <v>576</v>
      </c>
      <c r="D18" s="101">
        <v>24</v>
      </c>
      <c r="E18" s="102" t="s">
        <v>31</v>
      </c>
      <c r="F18" s="122"/>
    </row>
    <row r="19" spans="2:6" ht="15.6" x14ac:dyDescent="0.3">
      <c r="B19" s="124"/>
      <c r="C19" s="100">
        <v>570</v>
      </c>
      <c r="D19" s="101">
        <v>30</v>
      </c>
      <c r="E19" s="102" t="s">
        <v>32</v>
      </c>
      <c r="F19" s="122"/>
    </row>
    <row r="20" spans="2:6" ht="15.6" x14ac:dyDescent="0.3">
      <c r="B20" s="125"/>
      <c r="C20" s="121"/>
      <c r="D20" s="103" t="s">
        <v>34</v>
      </c>
      <c r="E20" s="104"/>
      <c r="F20" s="122"/>
    </row>
    <row r="21" spans="2:6" x14ac:dyDescent="0.3">
      <c r="B21" s="119"/>
      <c r="C21" s="121"/>
      <c r="D21" s="121"/>
      <c r="E21" s="121"/>
      <c r="F21" s="122"/>
    </row>
    <row r="22" spans="2:6" x14ac:dyDescent="0.3">
      <c r="B22" s="126">
        <v>1</v>
      </c>
      <c r="C22" s="137" t="s">
        <v>59</v>
      </c>
      <c r="D22" s="137"/>
      <c r="E22" s="137"/>
      <c r="F22" s="122"/>
    </row>
    <row r="23" spans="2:6" ht="15.6" x14ac:dyDescent="0.3">
      <c r="B23" s="126"/>
      <c r="C23" s="137"/>
      <c r="D23" s="137"/>
      <c r="E23" s="137"/>
      <c r="F23" s="128"/>
    </row>
    <row r="24" spans="2:6" ht="15.6" x14ac:dyDescent="0.3">
      <c r="B24" s="119"/>
      <c r="C24" s="137"/>
      <c r="D24" s="137"/>
      <c r="E24" s="137"/>
      <c r="F24" s="128"/>
    </row>
    <row r="25" spans="2:6" ht="15.6" x14ac:dyDescent="0.3">
      <c r="B25" s="126">
        <v>2</v>
      </c>
      <c r="C25" s="136" t="s">
        <v>62</v>
      </c>
      <c r="D25" s="136"/>
      <c r="E25" s="136"/>
      <c r="F25" s="128"/>
    </row>
    <row r="26" spans="2:6" ht="15.6" x14ac:dyDescent="0.3">
      <c r="B26" s="126"/>
      <c r="C26" s="136"/>
      <c r="D26" s="136"/>
      <c r="E26" s="136"/>
      <c r="F26" s="128"/>
    </row>
    <row r="27" spans="2:6" ht="15.6" x14ac:dyDescent="0.3">
      <c r="B27" s="126">
        <v>3</v>
      </c>
      <c r="C27" s="121" t="s">
        <v>57</v>
      </c>
      <c r="D27" s="121"/>
      <c r="E27" s="106"/>
      <c r="F27" s="122"/>
    </row>
    <row r="28" spans="2:6" x14ac:dyDescent="0.3">
      <c r="B28" s="126"/>
      <c r="C28" s="121"/>
      <c r="D28" s="121"/>
      <c r="E28" s="107"/>
      <c r="F28" s="122"/>
    </row>
    <row r="29" spans="2:6" x14ac:dyDescent="0.3">
      <c r="B29" s="126">
        <v>4</v>
      </c>
      <c r="C29" s="136" t="s">
        <v>58</v>
      </c>
      <c r="D29" s="136"/>
      <c r="E29" s="136"/>
      <c r="F29" s="130"/>
    </row>
    <row r="30" spans="2:6" x14ac:dyDescent="0.3">
      <c r="B30" s="126"/>
      <c r="C30" s="136"/>
      <c r="D30" s="136"/>
      <c r="E30" s="136"/>
      <c r="F30" s="122"/>
    </row>
    <row r="31" spans="2:6" x14ac:dyDescent="0.3">
      <c r="B31" s="126"/>
      <c r="C31" s="136"/>
      <c r="D31" s="136"/>
      <c r="E31" s="136"/>
      <c r="F31" s="122"/>
    </row>
    <row r="32" spans="2:6" x14ac:dyDescent="0.3">
      <c r="B32" s="126"/>
      <c r="C32" s="136"/>
      <c r="D32" s="136"/>
      <c r="E32" s="136"/>
      <c r="F32" s="122"/>
    </row>
    <row r="33" spans="2:6" x14ac:dyDescent="0.3">
      <c r="B33" s="126">
        <v>5</v>
      </c>
      <c r="C33" s="121" t="s">
        <v>2</v>
      </c>
      <c r="D33" s="121"/>
      <c r="E33" s="121"/>
      <c r="F33" s="131"/>
    </row>
    <row r="34" spans="2:6" x14ac:dyDescent="0.3">
      <c r="B34" s="119"/>
      <c r="C34" s="121"/>
      <c r="D34" s="121"/>
      <c r="E34" s="123"/>
      <c r="F34" s="131"/>
    </row>
    <row r="35" spans="2:6" x14ac:dyDescent="0.3">
      <c r="B35" s="119"/>
      <c r="C35" s="121"/>
      <c r="D35" s="121"/>
      <c r="E35" s="121"/>
      <c r="F35" s="122"/>
    </row>
    <row r="36" spans="2:6" x14ac:dyDescent="0.3">
      <c r="B36" s="119"/>
      <c r="C36" s="121"/>
      <c r="D36" s="121"/>
      <c r="E36" s="121"/>
      <c r="F36" s="122"/>
    </row>
    <row r="37" spans="2:6" x14ac:dyDescent="0.3">
      <c r="B37" s="126"/>
      <c r="C37" s="121"/>
      <c r="D37" s="121"/>
      <c r="E37" s="123"/>
      <c r="F37" s="131"/>
    </row>
    <row r="38" spans="2:6" x14ac:dyDescent="0.3">
      <c r="B38" s="119"/>
      <c r="C38" s="121"/>
      <c r="D38" s="121"/>
      <c r="E38" s="123"/>
      <c r="F38" s="131"/>
    </row>
    <row r="39" spans="2:6" x14ac:dyDescent="0.3">
      <c r="B39" s="119"/>
      <c r="C39" s="121"/>
      <c r="D39" s="121"/>
      <c r="E39" s="123"/>
      <c r="F39" s="131"/>
    </row>
    <row r="40" spans="2:6" x14ac:dyDescent="0.3">
      <c r="B40" s="126"/>
      <c r="C40" s="129"/>
      <c r="D40" s="121"/>
      <c r="E40" s="123"/>
      <c r="F40" s="131"/>
    </row>
    <row r="41" spans="2:6" x14ac:dyDescent="0.3">
      <c r="B41" s="119"/>
      <c r="C41" s="121"/>
      <c r="D41" s="121"/>
      <c r="E41" s="123"/>
      <c r="F41" s="131"/>
    </row>
    <row r="42" spans="2:6" x14ac:dyDescent="0.3">
      <c r="B42" s="119"/>
      <c r="C42" s="121"/>
      <c r="D42" s="121"/>
      <c r="E42" s="121"/>
      <c r="F42" s="122"/>
    </row>
    <row r="43" spans="2:6" ht="15.6" x14ac:dyDescent="0.3">
      <c r="B43" s="126"/>
      <c r="C43" s="129"/>
      <c r="D43" s="121"/>
      <c r="E43" s="127"/>
      <c r="F43" s="128"/>
    </row>
    <row r="44" spans="2:6" ht="15.6" x14ac:dyDescent="0.3">
      <c r="B44" s="119"/>
      <c r="C44" s="121"/>
      <c r="D44" s="121"/>
      <c r="E44" s="127"/>
      <c r="F44" s="128"/>
    </row>
    <row r="45" spans="2:6" ht="15.6" x14ac:dyDescent="0.3">
      <c r="B45" s="119"/>
      <c r="C45" s="121"/>
      <c r="D45" s="121"/>
      <c r="E45" s="127"/>
      <c r="F45" s="128"/>
    </row>
    <row r="46" spans="2:6" ht="15.6" x14ac:dyDescent="0.3">
      <c r="B46" s="126"/>
      <c r="C46" s="121"/>
      <c r="D46" s="121"/>
      <c r="E46" s="127"/>
      <c r="F46" s="128"/>
    </row>
    <row r="47" spans="2:6" ht="15.6" x14ac:dyDescent="0.3">
      <c r="B47" s="126"/>
      <c r="C47" s="121"/>
      <c r="D47" s="121"/>
      <c r="E47" s="127"/>
      <c r="F47" s="128"/>
    </row>
    <row r="48" spans="2:6" ht="15.6" x14ac:dyDescent="0.3">
      <c r="B48" s="126"/>
      <c r="C48" s="121"/>
      <c r="D48" s="121"/>
      <c r="E48" s="127"/>
      <c r="F48" s="128"/>
    </row>
    <row r="49" spans="2:6" ht="16.2" thickBot="1" x14ac:dyDescent="0.35">
      <c r="B49" s="132"/>
      <c r="C49" s="133"/>
      <c r="D49" s="133"/>
      <c r="E49" s="134"/>
      <c r="F49" s="135"/>
    </row>
    <row r="50" spans="2:6" ht="15.6" x14ac:dyDescent="0.3">
      <c r="E50" s="105"/>
      <c r="F50" s="105"/>
    </row>
    <row r="51" spans="2:6" ht="15.6" x14ac:dyDescent="0.3">
      <c r="E51" s="105"/>
      <c r="F51" s="105"/>
    </row>
  </sheetData>
  <sheetProtection algorithmName="SHA-512" hashValue="3a6wrYsiCfMY3F8WVVcMMfv/HrIJQ66BZ5sRd1tUHOeJxw3l8ApepTbz1snQb/CHHrZSpV/v5J4+6zMwqzRc1w==" saltValue="xlEcm3czof4kXu6XlzLpkw==" spinCount="100000" sheet="1" objects="1" scenarios="1"/>
  <mergeCells count="4">
    <mergeCell ref="B14:B19"/>
    <mergeCell ref="C29:E32"/>
    <mergeCell ref="C22:E24"/>
    <mergeCell ref="C25:E26"/>
  </mergeCells>
  <pageMargins left="0.7" right="0.7" top="0.75" bottom="0.75" header="0.3" footer="0.3"/>
  <pageSetup scale="9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664C2-1087-4320-AF72-268DCC85D6A2}">
  <dimension ref="A1:T74"/>
  <sheetViews>
    <sheetView topLeftCell="A6" workbookViewId="0">
      <selection activeCell="E16" sqref="E16"/>
    </sheetView>
  </sheetViews>
  <sheetFormatPr defaultColWidth="9" defaultRowHeight="14.4" x14ac:dyDescent="0.3"/>
  <cols>
    <col min="1" max="1" width="5.44140625" style="1" customWidth="1"/>
    <col min="2" max="2" width="31.88671875" style="1" customWidth="1"/>
    <col min="3" max="4" width="12.44140625" style="1" customWidth="1"/>
    <col min="5" max="5" width="15.44140625" style="1" customWidth="1"/>
    <col min="6" max="6" width="12.44140625" style="1" customWidth="1"/>
    <col min="7" max="7" width="11.44140625" style="1" customWidth="1"/>
    <col min="8" max="8" width="12.44140625" style="1" customWidth="1"/>
    <col min="9" max="9" width="9.5546875" style="1" customWidth="1"/>
    <col min="10" max="10" width="5.33203125" style="1" customWidth="1"/>
    <col min="11" max="12" width="9" style="1"/>
    <col min="13" max="13" width="28.44140625" style="1" customWidth="1"/>
    <col min="14" max="14" width="9" style="1"/>
    <col min="15" max="15" width="13.88671875" style="1" customWidth="1"/>
    <col min="16" max="16" width="14.5546875" style="1" customWidth="1"/>
    <col min="17" max="16384" width="9" style="1"/>
  </cols>
  <sheetData>
    <row r="1" spans="1:20" x14ac:dyDescent="0.3">
      <c r="A1" s="44"/>
      <c r="B1" s="44"/>
      <c r="C1" s="45"/>
      <c r="D1" s="45"/>
      <c r="E1" s="45"/>
      <c r="F1" s="45"/>
      <c r="G1" s="45"/>
      <c r="H1" s="45"/>
      <c r="I1" s="45"/>
      <c r="J1" s="45"/>
    </row>
    <row r="2" spans="1:20" ht="21" x14ac:dyDescent="0.4">
      <c r="A2" s="44"/>
      <c r="B2" s="44"/>
      <c r="C2" s="46" t="s">
        <v>36</v>
      </c>
      <c r="D2" s="46" t="s">
        <v>35</v>
      </c>
      <c r="E2" s="46"/>
      <c r="F2" s="45"/>
      <c r="G2" s="46"/>
      <c r="H2" s="45"/>
      <c r="I2" s="46"/>
      <c r="J2" s="45"/>
    </row>
    <row r="3" spans="1:20" x14ac:dyDescent="0.3">
      <c r="A3" s="44"/>
      <c r="B3" s="44"/>
      <c r="C3" s="45"/>
      <c r="D3" s="45"/>
      <c r="E3" s="45"/>
      <c r="F3" s="45"/>
      <c r="G3" s="45"/>
      <c r="H3" s="45"/>
      <c r="I3" s="45"/>
      <c r="J3" s="45"/>
    </row>
    <row r="4" spans="1:20" x14ac:dyDescent="0.3">
      <c r="A4" s="44"/>
      <c r="B4" s="44"/>
      <c r="C4" s="44"/>
      <c r="D4" s="44"/>
      <c r="E4" s="44"/>
      <c r="F4" s="44"/>
      <c r="G4" s="44"/>
      <c r="H4" s="44"/>
      <c r="I4" s="44"/>
      <c r="J4" s="44"/>
    </row>
    <row r="5" spans="1:20" x14ac:dyDescent="0.3">
      <c r="A5" s="44"/>
      <c r="B5" s="44"/>
      <c r="C5" s="44"/>
      <c r="D5" s="44"/>
      <c r="E5" s="44"/>
      <c r="F5" s="44"/>
      <c r="G5" s="44"/>
      <c r="H5" s="44"/>
      <c r="I5" s="44"/>
      <c r="J5" s="44"/>
    </row>
    <row r="6" spans="1:20" x14ac:dyDescent="0.3">
      <c r="A6" s="44"/>
      <c r="B6" s="44"/>
      <c r="C6" s="44"/>
      <c r="D6" s="44"/>
      <c r="E6" s="44"/>
      <c r="F6" s="44"/>
      <c r="G6" s="44"/>
      <c r="H6" s="44"/>
      <c r="I6" s="44"/>
      <c r="J6" s="44"/>
    </row>
    <row r="7" spans="1:20" x14ac:dyDescent="0.3">
      <c r="A7" s="44"/>
      <c r="B7" s="44"/>
      <c r="C7" s="44"/>
      <c r="D7" s="44"/>
      <c r="E7" s="44"/>
      <c r="F7" s="44"/>
      <c r="G7" s="44"/>
      <c r="H7" s="44"/>
      <c r="I7" s="44"/>
      <c r="J7" s="44"/>
    </row>
    <row r="8" spans="1:20" x14ac:dyDescent="0.3">
      <c r="B8" s="1" t="s">
        <v>16</v>
      </c>
    </row>
    <row r="9" spans="1:20" ht="15.6" x14ac:dyDescent="0.3">
      <c r="B9" s="1" t="s">
        <v>4</v>
      </c>
      <c r="G9" s="14"/>
      <c r="H9" s="14"/>
      <c r="I9" s="14"/>
      <c r="J9" s="14"/>
    </row>
    <row r="10" spans="1:20" ht="16.2" thickBot="1" x14ac:dyDescent="0.35">
      <c r="B10" s="1" t="s">
        <v>61</v>
      </c>
      <c r="G10" s="14"/>
      <c r="H10" s="14"/>
      <c r="I10" s="14"/>
      <c r="J10" s="14"/>
    </row>
    <row r="11" spans="1:20" ht="28.8" x14ac:dyDescent="0.55000000000000004">
      <c r="A11" s="2"/>
      <c r="B11" s="3"/>
      <c r="C11" s="3"/>
      <c r="D11" s="54" t="s">
        <v>38</v>
      </c>
      <c r="E11" s="3"/>
      <c r="F11" s="3"/>
      <c r="G11" s="3"/>
      <c r="H11" s="3"/>
      <c r="I11" s="4"/>
      <c r="L11" s="2"/>
      <c r="M11" s="3"/>
      <c r="N11" s="3"/>
      <c r="O11" s="54" t="s">
        <v>49</v>
      </c>
      <c r="P11" s="3"/>
      <c r="Q11" s="3"/>
      <c r="R11" s="3"/>
      <c r="S11" s="3"/>
      <c r="T11" s="4"/>
    </row>
    <row r="12" spans="1:20" x14ac:dyDescent="0.3">
      <c r="A12" s="5"/>
      <c r="I12" s="7"/>
      <c r="L12" s="5"/>
      <c r="T12" s="7"/>
    </row>
    <row r="13" spans="1:20" x14ac:dyDescent="0.3">
      <c r="A13" s="5"/>
      <c r="B13" s="6" t="s">
        <v>5</v>
      </c>
      <c r="G13" s="16"/>
      <c r="I13" s="7"/>
      <c r="L13" s="5"/>
      <c r="M13" s="6" t="s">
        <v>5</v>
      </c>
      <c r="R13" s="16"/>
      <c r="T13" s="7"/>
    </row>
    <row r="14" spans="1:20" x14ac:dyDescent="0.3">
      <c r="A14" s="5"/>
      <c r="E14" s="16" t="s">
        <v>6</v>
      </c>
      <c r="I14" s="35"/>
      <c r="L14" s="5"/>
      <c r="P14" s="16" t="s">
        <v>52</v>
      </c>
      <c r="T14" s="35"/>
    </row>
    <row r="15" spans="1:20" ht="15" thickBot="1" x14ac:dyDescent="0.35">
      <c r="A15" s="17"/>
      <c r="B15" s="8"/>
      <c r="C15" s="108" t="s">
        <v>37</v>
      </c>
      <c r="D15" s="108"/>
      <c r="E15" s="108"/>
      <c r="F15" s="108"/>
      <c r="G15" s="108"/>
      <c r="H15" s="108"/>
      <c r="I15" s="47"/>
      <c r="L15" s="17"/>
      <c r="M15" s="8"/>
      <c r="N15" s="108" t="s">
        <v>50</v>
      </c>
      <c r="O15" s="108"/>
      <c r="P15" s="108"/>
      <c r="Q15" s="108"/>
      <c r="R15" s="108"/>
      <c r="S15" s="108"/>
      <c r="T15" s="47"/>
    </row>
    <row r="16" spans="1:20" ht="16.2" thickBot="1" x14ac:dyDescent="0.35">
      <c r="A16" s="18"/>
      <c r="B16" s="9" t="s">
        <v>51</v>
      </c>
      <c r="C16" s="27">
        <v>0</v>
      </c>
      <c r="D16" s="27">
        <v>4</v>
      </c>
      <c r="E16" s="27">
        <v>8</v>
      </c>
      <c r="F16" s="27">
        <v>12</v>
      </c>
      <c r="G16" s="27">
        <v>16</v>
      </c>
      <c r="H16" s="30">
        <v>20</v>
      </c>
      <c r="I16" s="58" t="s">
        <v>17</v>
      </c>
      <c r="L16" s="18"/>
      <c r="M16" s="9" t="s">
        <v>51</v>
      </c>
      <c r="N16" s="27">
        <v>0</v>
      </c>
      <c r="O16" s="27">
        <v>0.4</v>
      </c>
      <c r="P16" s="27">
        <v>0.8</v>
      </c>
      <c r="Q16" s="27">
        <v>1.2</v>
      </c>
      <c r="R16" s="27">
        <v>1.6</v>
      </c>
      <c r="S16" s="30">
        <v>2</v>
      </c>
      <c r="T16" s="58" t="s">
        <v>17</v>
      </c>
    </row>
    <row r="17" spans="1:20" ht="15.6" x14ac:dyDescent="0.3">
      <c r="A17" s="17"/>
      <c r="B17" s="11" t="s">
        <v>7</v>
      </c>
      <c r="C17" s="57"/>
      <c r="D17" s="57"/>
      <c r="E17" s="57"/>
      <c r="F17" s="57"/>
      <c r="G17" s="57"/>
      <c r="H17" s="57"/>
      <c r="I17" s="88"/>
      <c r="L17" s="17"/>
      <c r="M17" s="11" t="s">
        <v>7</v>
      </c>
      <c r="N17" s="57"/>
      <c r="O17" s="57"/>
      <c r="P17" s="57"/>
      <c r="Q17" s="57"/>
      <c r="R17" s="57"/>
      <c r="S17" s="57"/>
      <c r="T17" s="88"/>
    </row>
    <row r="18" spans="1:20" ht="15.6" x14ac:dyDescent="0.3">
      <c r="A18" s="17"/>
      <c r="B18" s="11" t="s">
        <v>8</v>
      </c>
      <c r="C18" s="19"/>
      <c r="D18" s="19"/>
      <c r="E18" s="19"/>
      <c r="F18" s="19"/>
      <c r="G18" s="19"/>
      <c r="H18" s="19"/>
      <c r="I18" s="89"/>
      <c r="L18" s="17"/>
      <c r="M18" s="11" t="s">
        <v>8</v>
      </c>
      <c r="N18" s="19"/>
      <c r="O18" s="19"/>
      <c r="P18" s="19"/>
      <c r="Q18" s="19"/>
      <c r="R18" s="19"/>
      <c r="S18" s="19"/>
      <c r="T18" s="89"/>
    </row>
    <row r="19" spans="1:20" ht="16.2" thickBot="1" x14ac:dyDescent="0.35">
      <c r="A19" s="17"/>
      <c r="B19" s="11" t="s">
        <v>9</v>
      </c>
      <c r="C19" s="19"/>
      <c r="D19" s="19"/>
      <c r="E19" s="19"/>
      <c r="F19" s="19"/>
      <c r="G19" s="19"/>
      <c r="H19" s="19"/>
      <c r="I19" s="90"/>
      <c r="L19" s="17"/>
      <c r="M19" s="11" t="s">
        <v>9</v>
      </c>
      <c r="N19" s="19"/>
      <c r="O19" s="19"/>
      <c r="P19" s="19"/>
      <c r="Q19" s="19"/>
      <c r="R19" s="19"/>
      <c r="S19" s="19"/>
      <c r="T19" s="90"/>
    </row>
    <row r="20" spans="1:20" ht="15.6" x14ac:dyDescent="0.3">
      <c r="A20" s="17"/>
      <c r="B20" s="25"/>
      <c r="C20" s="48"/>
      <c r="D20" s="48"/>
      <c r="E20" s="48"/>
      <c r="F20" s="48"/>
      <c r="G20" s="48"/>
      <c r="H20" s="48"/>
      <c r="I20" s="47"/>
      <c r="L20" s="17"/>
      <c r="M20" s="25"/>
      <c r="N20" s="48"/>
      <c r="O20" s="48"/>
      <c r="P20" s="48"/>
      <c r="Q20" s="48"/>
      <c r="R20" s="48"/>
      <c r="S20" s="48"/>
      <c r="T20" s="47"/>
    </row>
    <row r="21" spans="1:20" x14ac:dyDescent="0.3">
      <c r="A21" s="17"/>
      <c r="E21" s="16" t="s">
        <v>10</v>
      </c>
      <c r="I21" s="47"/>
      <c r="L21" s="17"/>
      <c r="P21" s="16" t="s">
        <v>54</v>
      </c>
      <c r="T21" s="47"/>
    </row>
    <row r="22" spans="1:20" ht="15" thickBot="1" x14ac:dyDescent="0.35">
      <c r="A22" s="17"/>
      <c r="B22" s="8"/>
      <c r="C22" s="108" t="s">
        <v>39</v>
      </c>
      <c r="D22" s="108"/>
      <c r="E22" s="108"/>
      <c r="F22" s="108"/>
      <c r="G22" s="108"/>
      <c r="H22" s="108"/>
      <c r="I22" s="47"/>
      <c r="L22" s="17"/>
      <c r="M22" s="8"/>
      <c r="N22" s="108" t="s">
        <v>39</v>
      </c>
      <c r="O22" s="108"/>
      <c r="P22" s="108"/>
      <c r="Q22" s="108"/>
      <c r="R22" s="108"/>
      <c r="S22" s="108"/>
      <c r="T22" s="47"/>
    </row>
    <row r="23" spans="1:20" ht="16.2" thickBot="1" x14ac:dyDescent="0.35">
      <c r="A23" s="5"/>
      <c r="B23" s="9" t="s">
        <v>51</v>
      </c>
      <c r="C23" s="27">
        <v>0</v>
      </c>
      <c r="D23" s="27">
        <v>4</v>
      </c>
      <c r="E23" s="27">
        <v>8</v>
      </c>
      <c r="F23" s="27">
        <v>12</v>
      </c>
      <c r="G23" s="27">
        <v>16</v>
      </c>
      <c r="H23" s="30">
        <v>20</v>
      </c>
      <c r="I23" s="27" t="s">
        <v>17</v>
      </c>
      <c r="L23" s="5"/>
      <c r="M23" s="27" t="s">
        <v>51</v>
      </c>
      <c r="N23" s="27">
        <v>0</v>
      </c>
      <c r="O23" s="27">
        <v>0.4</v>
      </c>
      <c r="P23" s="27">
        <v>0.8</v>
      </c>
      <c r="Q23" s="27">
        <v>1.2</v>
      </c>
      <c r="R23" s="27">
        <v>1.6</v>
      </c>
      <c r="S23" s="30">
        <v>2</v>
      </c>
      <c r="T23" s="27" t="s">
        <v>17</v>
      </c>
    </row>
    <row r="24" spans="1:20" ht="16.2" thickBot="1" x14ac:dyDescent="0.35">
      <c r="A24" s="5"/>
      <c r="B24" s="28"/>
      <c r="C24" s="49" t="e">
        <f>AVERAGE(C17:C19)</f>
        <v>#DIV/0!</v>
      </c>
      <c r="D24" s="49" t="e">
        <f t="shared" ref="D24:H24" si="0">AVERAGE(D17:D19)</f>
        <v>#DIV/0!</v>
      </c>
      <c r="E24" s="49" t="e">
        <f t="shared" si="0"/>
        <v>#DIV/0!</v>
      </c>
      <c r="F24" s="49" t="e">
        <f t="shared" si="0"/>
        <v>#DIV/0!</v>
      </c>
      <c r="G24" s="49" t="e">
        <f t="shared" si="0"/>
        <v>#DIV/0!</v>
      </c>
      <c r="H24" s="49" t="e">
        <f t="shared" si="0"/>
        <v>#DIV/0!</v>
      </c>
      <c r="I24" s="49" t="e">
        <f>AVERAGE(I17:I19)</f>
        <v>#DIV/0!</v>
      </c>
      <c r="L24" s="5"/>
      <c r="M24" s="28"/>
      <c r="N24" s="49" t="e">
        <f>AVERAGE(N17:N19)</f>
        <v>#DIV/0!</v>
      </c>
      <c r="O24" s="49" t="e">
        <f t="shared" ref="O24:S24" si="1">AVERAGE(O17:O19)</f>
        <v>#DIV/0!</v>
      </c>
      <c r="P24" s="49" t="e">
        <f t="shared" si="1"/>
        <v>#DIV/0!</v>
      </c>
      <c r="Q24" s="49" t="e">
        <f t="shared" si="1"/>
        <v>#DIV/0!</v>
      </c>
      <c r="R24" s="49" t="e">
        <f t="shared" si="1"/>
        <v>#DIV/0!</v>
      </c>
      <c r="S24" s="49" t="e">
        <f t="shared" si="1"/>
        <v>#DIV/0!</v>
      </c>
      <c r="T24" s="49" t="e">
        <f>AVERAGE(T17:T19)</f>
        <v>#DIV/0!</v>
      </c>
    </row>
    <row r="25" spans="1:20" x14ac:dyDescent="0.3">
      <c r="A25" s="5"/>
      <c r="B25" s="20"/>
      <c r="G25" s="16"/>
      <c r="I25" s="59"/>
      <c r="L25" s="5"/>
      <c r="M25" s="20"/>
      <c r="R25" s="16"/>
      <c r="T25" s="59"/>
    </row>
    <row r="26" spans="1:20" x14ac:dyDescent="0.3">
      <c r="A26" s="5"/>
      <c r="I26" s="91"/>
      <c r="L26" s="5"/>
      <c r="T26" s="91"/>
    </row>
    <row r="27" spans="1:20" ht="15" thickBot="1" x14ac:dyDescent="0.35">
      <c r="A27" s="17"/>
      <c r="B27" s="16"/>
      <c r="C27" s="16" t="s">
        <v>40</v>
      </c>
      <c r="D27" s="16"/>
      <c r="I27" s="91"/>
      <c r="L27" s="17"/>
      <c r="M27" s="16"/>
      <c r="N27" s="16" t="s">
        <v>55</v>
      </c>
      <c r="O27" s="16"/>
      <c r="T27" s="91"/>
    </row>
    <row r="28" spans="1:20" ht="16.2" thickBot="1" x14ac:dyDescent="0.35">
      <c r="A28" s="17"/>
      <c r="B28" s="9" t="s">
        <v>51</v>
      </c>
      <c r="C28" s="10" t="s">
        <v>14</v>
      </c>
      <c r="D28" s="10" t="s">
        <v>15</v>
      </c>
      <c r="E28" s="29"/>
      <c r="F28" s="29"/>
      <c r="G28" s="29"/>
      <c r="H28" s="29"/>
      <c r="I28" s="91"/>
      <c r="L28" s="17"/>
      <c r="M28" s="27" t="s">
        <v>51</v>
      </c>
      <c r="N28" s="53" t="s">
        <v>14</v>
      </c>
      <c r="O28" s="53" t="s">
        <v>15</v>
      </c>
      <c r="P28" s="29"/>
      <c r="Q28" s="29"/>
      <c r="R28" s="29"/>
      <c r="S28" s="29"/>
      <c r="T28" s="91"/>
    </row>
    <row r="29" spans="1:20" ht="15.6" x14ac:dyDescent="0.3">
      <c r="A29" s="17"/>
      <c r="B29" s="11">
        <v>0</v>
      </c>
      <c r="C29" s="33" t="e">
        <f>C24-$C$24</f>
        <v>#DIV/0!</v>
      </c>
      <c r="D29" s="33" t="e">
        <f>_xlfn.STDEV.P(C17:C19)</f>
        <v>#DIV/0!</v>
      </c>
      <c r="E29" s="29"/>
      <c r="F29" s="29"/>
      <c r="G29" s="29"/>
      <c r="H29" s="29"/>
      <c r="I29" s="91"/>
      <c r="L29" s="17"/>
      <c r="M29" s="11">
        <v>0</v>
      </c>
      <c r="N29" s="33" t="e">
        <f>N24-$N$24</f>
        <v>#DIV/0!</v>
      </c>
      <c r="O29" s="33" t="e">
        <f>_xlfn.STDEV.P(N17:N19)</f>
        <v>#DIV/0!</v>
      </c>
      <c r="P29" s="29"/>
      <c r="Q29" s="29"/>
      <c r="R29" s="29"/>
      <c r="S29" s="29"/>
      <c r="T29" s="91"/>
    </row>
    <row r="30" spans="1:20" ht="15.6" x14ac:dyDescent="0.3">
      <c r="A30" s="17"/>
      <c r="B30" s="11">
        <v>4</v>
      </c>
      <c r="C30" s="33" t="e">
        <f>D$24-$C$24</f>
        <v>#DIV/0!</v>
      </c>
      <c r="D30" s="33" t="e">
        <f>_xlfn.STDEV.P(D17:D19)</f>
        <v>#DIV/0!</v>
      </c>
      <c r="E30" s="50"/>
      <c r="F30" s="50"/>
      <c r="G30" s="50"/>
      <c r="H30" s="50"/>
      <c r="I30" s="47"/>
      <c r="L30" s="17"/>
      <c r="M30" s="11">
        <v>0.4</v>
      </c>
      <c r="N30" s="33" t="e">
        <f>O$24-$N$24</f>
        <v>#DIV/0!</v>
      </c>
      <c r="O30" s="33" t="e">
        <f>_xlfn.STDEV.P(O17:O19)</f>
        <v>#DIV/0!</v>
      </c>
      <c r="P30" s="50"/>
      <c r="Q30" s="50"/>
      <c r="R30" s="50"/>
      <c r="S30" s="50"/>
      <c r="T30" s="47"/>
    </row>
    <row r="31" spans="1:20" ht="15.6" x14ac:dyDescent="0.3">
      <c r="A31" s="17"/>
      <c r="B31" s="11">
        <v>8</v>
      </c>
      <c r="C31" s="33" t="e">
        <f>E$24-$C$24</f>
        <v>#DIV/0!</v>
      </c>
      <c r="D31" s="33" t="e">
        <f>_xlfn.STDEV.P(E17:E19)</f>
        <v>#DIV/0!</v>
      </c>
      <c r="E31" s="31"/>
      <c r="F31" s="29"/>
      <c r="G31" s="29"/>
      <c r="H31" s="29"/>
      <c r="I31" s="47"/>
      <c r="L31" s="17"/>
      <c r="M31" s="11">
        <v>0.8</v>
      </c>
      <c r="N31" s="33" t="e">
        <f>P$24-$N$24</f>
        <v>#DIV/0!</v>
      </c>
      <c r="O31" s="33" t="e">
        <f>_xlfn.STDEV.P(P17:P19)</f>
        <v>#DIV/0!</v>
      </c>
      <c r="P31" s="31"/>
      <c r="Q31" s="29"/>
      <c r="R31" s="29"/>
      <c r="S31" s="29"/>
      <c r="T31" s="47"/>
    </row>
    <row r="32" spans="1:20" ht="15.6" x14ac:dyDescent="0.3">
      <c r="A32" s="17"/>
      <c r="B32" s="11">
        <v>12</v>
      </c>
      <c r="C32" s="33" t="e">
        <f>F$24-$C$24</f>
        <v>#DIV/0!</v>
      </c>
      <c r="D32" s="33" t="e">
        <f>_xlfn.STDEV.P(F17:F19)</f>
        <v>#DIV/0!</v>
      </c>
      <c r="E32" s="32"/>
      <c r="F32" s="32"/>
      <c r="G32" s="32"/>
      <c r="H32" s="32"/>
      <c r="I32" s="47"/>
      <c r="L32" s="17"/>
      <c r="M32" s="11">
        <v>1.2</v>
      </c>
      <c r="N32" s="33" t="e">
        <f>Q$24-$N$24</f>
        <v>#DIV/0!</v>
      </c>
      <c r="O32" s="33" t="e">
        <f>_xlfn.STDEV.P(Q17:Q19)</f>
        <v>#DIV/0!</v>
      </c>
      <c r="P32" s="32"/>
      <c r="Q32" s="32"/>
      <c r="R32" s="32"/>
      <c r="S32" s="32"/>
      <c r="T32" s="47"/>
    </row>
    <row r="33" spans="1:20" ht="15.6" x14ac:dyDescent="0.3">
      <c r="A33" s="17"/>
      <c r="B33" s="11">
        <v>16</v>
      </c>
      <c r="C33" s="33" t="e">
        <f>G$24-$C$24</f>
        <v>#DIV/0!</v>
      </c>
      <c r="D33" s="33" t="e">
        <f>_xlfn.STDEV.P(G17:G19)</f>
        <v>#DIV/0!</v>
      </c>
      <c r="E33" s="55"/>
      <c r="F33" s="55"/>
      <c r="G33" s="55"/>
      <c r="H33" s="55"/>
      <c r="I33" s="60"/>
      <c r="L33" s="17"/>
      <c r="M33" s="11">
        <v>1.6</v>
      </c>
      <c r="N33" s="33" t="e">
        <f>R$24-$N$24</f>
        <v>#DIV/0!</v>
      </c>
      <c r="O33" s="33" t="e">
        <f>_xlfn.STDEV.P(R17:R19)</f>
        <v>#DIV/0!</v>
      </c>
      <c r="P33" s="55"/>
      <c r="Q33" s="55"/>
      <c r="R33" s="55"/>
      <c r="S33" s="55"/>
      <c r="T33" s="60"/>
    </row>
    <row r="34" spans="1:20" ht="15.6" x14ac:dyDescent="0.3">
      <c r="A34" s="17"/>
      <c r="B34" s="11">
        <v>20</v>
      </c>
      <c r="C34" s="33" t="e">
        <f>H$24-$C$24</f>
        <v>#DIV/0!</v>
      </c>
      <c r="D34" s="33" t="e">
        <f>_xlfn.STDEV.P(H17:H19)</f>
        <v>#DIV/0!</v>
      </c>
      <c r="E34" s="56"/>
      <c r="F34" s="56"/>
      <c r="G34" s="56"/>
      <c r="H34" s="56"/>
      <c r="I34" s="61"/>
      <c r="L34" s="17"/>
      <c r="M34" s="11">
        <v>2</v>
      </c>
      <c r="N34" s="33" t="e">
        <f>S$24-$N$24</f>
        <v>#DIV/0!</v>
      </c>
      <c r="O34" s="33" t="e">
        <f>_xlfn.STDEV.P(S17:S19)</f>
        <v>#DIV/0!</v>
      </c>
      <c r="P34" s="56"/>
      <c r="Q34" s="56"/>
      <c r="R34" s="56"/>
      <c r="S34" s="56"/>
      <c r="T34" s="61"/>
    </row>
    <row r="35" spans="1:20" x14ac:dyDescent="0.3">
      <c r="A35" s="5"/>
      <c r="B35" s="29"/>
      <c r="C35" s="29"/>
      <c r="D35" s="29"/>
      <c r="E35" s="29"/>
      <c r="F35" s="29"/>
      <c r="G35" s="29"/>
      <c r="H35" s="29"/>
      <c r="I35" s="47"/>
      <c r="L35" s="5"/>
      <c r="M35" s="29"/>
      <c r="N35" s="29"/>
      <c r="O35" s="29"/>
      <c r="P35" s="29"/>
      <c r="Q35" s="29"/>
      <c r="R35" s="29"/>
      <c r="S35" s="29"/>
      <c r="T35" s="47"/>
    </row>
    <row r="36" spans="1:20" x14ac:dyDescent="0.3">
      <c r="A36" s="5"/>
      <c r="H36" s="38"/>
      <c r="I36" s="47"/>
      <c r="L36" s="5"/>
      <c r="S36" s="38"/>
      <c r="T36" s="47"/>
    </row>
    <row r="37" spans="1:20" x14ac:dyDescent="0.3">
      <c r="A37" s="5"/>
      <c r="G37" s="16"/>
      <c r="H37" s="36"/>
      <c r="I37" s="37"/>
      <c r="L37" s="5"/>
      <c r="R37" s="16"/>
      <c r="S37" s="36"/>
      <c r="T37" s="37"/>
    </row>
    <row r="38" spans="1:20" ht="15.6" x14ac:dyDescent="0.3">
      <c r="A38" s="5"/>
      <c r="G38" s="29"/>
      <c r="H38" s="29"/>
      <c r="I38" s="7"/>
      <c r="K38" s="14"/>
      <c r="L38" s="5"/>
      <c r="R38" s="29"/>
      <c r="S38" s="29"/>
      <c r="T38" s="7"/>
    </row>
    <row r="39" spans="1:20" ht="15.6" x14ac:dyDescent="0.3">
      <c r="A39" s="17"/>
      <c r="G39" s="26"/>
      <c r="H39" s="32"/>
      <c r="I39" s="7"/>
      <c r="L39" s="17"/>
      <c r="R39" s="26"/>
      <c r="S39" s="32"/>
      <c r="T39" s="7"/>
    </row>
    <row r="40" spans="1:20" ht="15.6" x14ac:dyDescent="0.3">
      <c r="A40" s="17"/>
      <c r="G40" s="26"/>
      <c r="H40" s="32"/>
      <c r="I40" s="7"/>
      <c r="L40" s="17"/>
      <c r="R40" s="26"/>
      <c r="S40" s="32"/>
      <c r="T40" s="7"/>
    </row>
    <row r="41" spans="1:20" ht="15.6" x14ac:dyDescent="0.3">
      <c r="A41" s="17"/>
      <c r="B41" s="109" t="s">
        <v>53</v>
      </c>
      <c r="C41" s="109"/>
      <c r="G41" s="26"/>
      <c r="H41" s="32"/>
      <c r="I41" s="7"/>
      <c r="L41" s="17"/>
      <c r="M41" s="109" t="s">
        <v>56</v>
      </c>
      <c r="N41" s="109"/>
      <c r="R41" s="26"/>
      <c r="S41" s="32"/>
      <c r="T41" s="7"/>
    </row>
    <row r="42" spans="1:20" ht="15.6" x14ac:dyDescent="0.3">
      <c r="A42" s="17"/>
      <c r="C42" s="39"/>
      <c r="G42" s="26"/>
      <c r="H42" s="32"/>
      <c r="I42" s="7"/>
      <c r="L42" s="17"/>
      <c r="N42" s="39"/>
      <c r="R42" s="26"/>
      <c r="S42" s="32"/>
      <c r="T42" s="7"/>
    </row>
    <row r="43" spans="1:20" ht="16.2" thickBot="1" x14ac:dyDescent="0.35">
      <c r="A43" s="17"/>
      <c r="G43" s="26"/>
      <c r="H43" s="32"/>
      <c r="I43" s="7"/>
      <c r="L43" s="17"/>
      <c r="R43" s="26"/>
      <c r="S43" s="32"/>
      <c r="T43" s="7"/>
    </row>
    <row r="44" spans="1:20" ht="16.2" thickBot="1" x14ac:dyDescent="0.35">
      <c r="A44" s="17"/>
      <c r="B44" s="91"/>
      <c r="C44" s="63" t="s">
        <v>18</v>
      </c>
      <c r="E44" s="64" t="s">
        <v>41</v>
      </c>
      <c r="F44" s="15" t="e">
        <f>AVERAGE(C45:C47)</f>
        <v>#DIV/0!</v>
      </c>
      <c r="G44" s="26"/>
      <c r="H44" s="32"/>
      <c r="I44" s="7"/>
      <c r="L44" s="17"/>
      <c r="M44" s="91"/>
      <c r="N44" s="63" t="s">
        <v>18</v>
      </c>
      <c r="P44" s="64" t="s">
        <v>41</v>
      </c>
      <c r="Q44" s="15" t="e">
        <f>AVERAGE(N45:N47)</f>
        <v>#DIV/0!</v>
      </c>
      <c r="R44" s="26"/>
      <c r="S44" s="32"/>
      <c r="T44" s="7"/>
    </row>
    <row r="45" spans="1:20" ht="15.6" x14ac:dyDescent="0.3">
      <c r="A45" s="17"/>
      <c r="B45" s="34" t="s">
        <v>7</v>
      </c>
      <c r="C45" s="62"/>
      <c r="E45" s="110" t="s">
        <v>42</v>
      </c>
      <c r="F45" s="113" t="e">
        <f>IF(I24&gt;C24,F44-I24,F44-C24)</f>
        <v>#DIV/0!</v>
      </c>
      <c r="H45" s="32"/>
      <c r="I45" s="7"/>
      <c r="L45" s="17"/>
      <c r="M45" s="34" t="s">
        <v>7</v>
      </c>
      <c r="N45" s="62"/>
      <c r="P45" s="110" t="s">
        <v>42</v>
      </c>
      <c r="Q45" s="113" t="e">
        <f>IF(T24&gt;N24,Q44-T24,Q44-N24)</f>
        <v>#DIV/0!</v>
      </c>
      <c r="S45" s="32"/>
      <c r="T45" s="7"/>
    </row>
    <row r="46" spans="1:20" ht="15.6" x14ac:dyDescent="0.3">
      <c r="A46" s="17"/>
      <c r="B46" s="34" t="s">
        <v>8</v>
      </c>
      <c r="C46" s="51"/>
      <c r="E46" s="111"/>
      <c r="F46" s="113"/>
      <c r="H46" s="32"/>
      <c r="I46" s="7"/>
      <c r="L46" s="17"/>
      <c r="M46" s="34" t="s">
        <v>8</v>
      </c>
      <c r="N46" s="51"/>
      <c r="P46" s="111"/>
      <c r="Q46" s="113"/>
      <c r="S46" s="32"/>
      <c r="T46" s="7"/>
    </row>
    <row r="47" spans="1:20" ht="16.2" thickBot="1" x14ac:dyDescent="0.35">
      <c r="A47" s="5"/>
      <c r="B47" s="34" t="s">
        <v>9</v>
      </c>
      <c r="C47" s="52"/>
      <c r="D47" s="92"/>
      <c r="E47" s="112"/>
      <c r="F47" s="114"/>
      <c r="G47" s="92"/>
      <c r="I47" s="7"/>
      <c r="L47" s="5"/>
      <c r="M47" s="34" t="s">
        <v>9</v>
      </c>
      <c r="N47" s="52"/>
      <c r="O47" s="92"/>
      <c r="P47" s="112"/>
      <c r="Q47" s="114"/>
      <c r="R47" s="92"/>
      <c r="T47" s="7"/>
    </row>
    <row r="48" spans="1:20" x14ac:dyDescent="0.3">
      <c r="A48" s="5"/>
      <c r="I48" s="7"/>
      <c r="L48" s="5"/>
      <c r="T48" s="7"/>
    </row>
    <row r="49" spans="1:20" ht="15" customHeight="1" thickBot="1" x14ac:dyDescent="0.35">
      <c r="A49" s="18"/>
      <c r="C49" s="65"/>
      <c r="I49" s="7"/>
      <c r="L49" s="18"/>
      <c r="N49" s="65"/>
      <c r="T49" s="7"/>
    </row>
    <row r="50" spans="1:20" ht="15" customHeight="1" x14ac:dyDescent="0.3">
      <c r="A50" s="18"/>
      <c r="B50" s="69" t="s">
        <v>11</v>
      </c>
      <c r="C50" s="70" t="e">
        <f>F45</f>
        <v>#DIV/0!</v>
      </c>
      <c r="D50" s="71" t="s">
        <v>13</v>
      </c>
      <c r="I50" s="7"/>
      <c r="L50" s="18"/>
      <c r="M50" s="69" t="s">
        <v>11</v>
      </c>
      <c r="N50" s="70" t="e">
        <f>Q45</f>
        <v>#DIV/0!</v>
      </c>
      <c r="O50" s="71" t="s">
        <v>13</v>
      </c>
      <c r="T50" s="7"/>
    </row>
    <row r="51" spans="1:20" ht="15" customHeight="1" x14ac:dyDescent="0.3">
      <c r="A51" s="18"/>
      <c r="B51" s="72" t="s">
        <v>20</v>
      </c>
      <c r="C51" s="40" t="e">
        <f>SLOPE(C29:C34,B29:B34)</f>
        <v>#DIV/0!</v>
      </c>
      <c r="D51" s="73"/>
      <c r="I51" s="7"/>
      <c r="L51" s="18"/>
      <c r="M51" s="72" t="s">
        <v>20</v>
      </c>
      <c r="N51" s="40" t="e">
        <f>SLOPE(N29:N34,M29:M34)</f>
        <v>#DIV/0!</v>
      </c>
      <c r="O51" s="73"/>
      <c r="T51" s="7"/>
    </row>
    <row r="52" spans="1:20" ht="15" customHeight="1" x14ac:dyDescent="0.3">
      <c r="A52" s="18"/>
      <c r="B52" s="72" t="s">
        <v>21</v>
      </c>
      <c r="C52" s="41" t="e">
        <f>INTERCEPT(C29:C34,B29:B34)</f>
        <v>#DIV/0!</v>
      </c>
      <c r="D52" s="74"/>
      <c r="I52" s="7"/>
      <c r="L52" s="18"/>
      <c r="M52" s="72" t="s">
        <v>21</v>
      </c>
      <c r="N52" s="41" t="e">
        <f>INTERCEPT(N29:N34,M29:M34)</f>
        <v>#DIV/0!</v>
      </c>
      <c r="O52" s="74"/>
      <c r="T52" s="7"/>
    </row>
    <row r="53" spans="1:20" ht="15" customHeight="1" x14ac:dyDescent="0.3">
      <c r="A53" s="18"/>
      <c r="B53" s="72" t="s">
        <v>19</v>
      </c>
      <c r="C53" s="22">
        <v>0.2</v>
      </c>
      <c r="D53" s="74" t="s">
        <v>43</v>
      </c>
      <c r="I53" s="7"/>
      <c r="L53" s="18"/>
      <c r="M53" s="72" t="s">
        <v>19</v>
      </c>
      <c r="N53" s="22">
        <v>0.2</v>
      </c>
      <c r="O53" s="74" t="s">
        <v>43</v>
      </c>
      <c r="T53" s="7"/>
    </row>
    <row r="54" spans="1:20" ht="15.6" x14ac:dyDescent="0.3">
      <c r="A54" s="18"/>
      <c r="B54" s="72"/>
      <c r="C54" s="21"/>
      <c r="D54" s="75"/>
      <c r="I54" s="7"/>
      <c r="L54" s="18"/>
      <c r="M54" s="72"/>
      <c r="N54" s="21"/>
      <c r="O54" s="75"/>
      <c r="T54" s="7"/>
    </row>
    <row r="55" spans="1:20" ht="15.6" x14ac:dyDescent="0.3">
      <c r="A55" s="18"/>
      <c r="B55" s="76" t="s">
        <v>44</v>
      </c>
      <c r="C55" s="22">
        <v>1</v>
      </c>
      <c r="D55" s="77"/>
      <c r="I55" s="7"/>
      <c r="L55" s="18"/>
      <c r="M55" s="76" t="s">
        <v>44</v>
      </c>
      <c r="N55" s="22">
        <v>1</v>
      </c>
      <c r="O55" s="77"/>
      <c r="T55" s="7"/>
    </row>
    <row r="56" spans="1:20" ht="15.6" x14ac:dyDescent="0.3">
      <c r="A56" s="18"/>
      <c r="B56" s="78" t="s">
        <v>45</v>
      </c>
      <c r="C56" s="43" t="e">
        <f>(C50/C51-C52)</f>
        <v>#DIV/0!</v>
      </c>
      <c r="D56" s="79" t="s">
        <v>47</v>
      </c>
      <c r="I56" s="7"/>
      <c r="L56" s="18"/>
      <c r="M56" s="78" t="s">
        <v>45</v>
      </c>
      <c r="N56" s="43" t="e">
        <f>(N50/N51-N52)</f>
        <v>#DIV/0!</v>
      </c>
      <c r="O56" s="79" t="s">
        <v>47</v>
      </c>
      <c r="T56" s="7"/>
    </row>
    <row r="57" spans="1:20" ht="15.6" x14ac:dyDescent="0.3">
      <c r="A57" s="5"/>
      <c r="B57" s="78" t="s">
        <v>46</v>
      </c>
      <c r="C57" s="80" t="e">
        <f>C56/C53*C55</f>
        <v>#DIV/0!</v>
      </c>
      <c r="D57" s="79" t="s">
        <v>47</v>
      </c>
      <c r="I57" s="7"/>
      <c r="L57" s="5"/>
      <c r="M57" s="78" t="s">
        <v>46</v>
      </c>
      <c r="N57" s="80" t="e">
        <f>N56/N53*N55</f>
        <v>#DIV/0!</v>
      </c>
      <c r="O57" s="79" t="s">
        <v>47</v>
      </c>
      <c r="T57" s="7"/>
    </row>
    <row r="58" spans="1:20" ht="15.6" x14ac:dyDescent="0.3">
      <c r="A58" s="5"/>
      <c r="B58" s="72"/>
      <c r="C58" s="81"/>
      <c r="D58" s="91"/>
      <c r="E58" s="6"/>
      <c r="F58" s="6"/>
      <c r="G58" s="6"/>
      <c r="I58" s="7"/>
      <c r="L58" s="5"/>
      <c r="M58" s="72"/>
      <c r="N58" s="81"/>
      <c r="O58" s="91"/>
      <c r="P58" s="6"/>
      <c r="Q58" s="6"/>
      <c r="R58" s="6"/>
      <c r="T58" s="7"/>
    </row>
    <row r="59" spans="1:20" ht="18" x14ac:dyDescent="0.35">
      <c r="A59" s="5"/>
      <c r="B59" s="82" t="s">
        <v>23</v>
      </c>
      <c r="C59" s="83"/>
      <c r="D59" s="23"/>
      <c r="I59" s="7"/>
      <c r="L59" s="5"/>
      <c r="M59" s="82" t="s">
        <v>23</v>
      </c>
      <c r="N59" s="83"/>
      <c r="O59" s="23"/>
      <c r="T59" s="7"/>
    </row>
    <row r="60" spans="1:20" ht="15.6" x14ac:dyDescent="0.3">
      <c r="A60" s="5"/>
      <c r="B60" s="72" t="s">
        <v>12</v>
      </c>
      <c r="C60" s="40" t="e">
        <f>_xlfn.STDEV.P(C45:C47)</f>
        <v>#DIV/0!</v>
      </c>
      <c r="D60" s="84" t="s">
        <v>13</v>
      </c>
      <c r="I60" s="7"/>
      <c r="L60" s="5"/>
      <c r="M60" s="72" t="s">
        <v>12</v>
      </c>
      <c r="N60" s="40" t="e">
        <f>_xlfn.STDEV.P(N45:N47)</f>
        <v>#DIV/0!</v>
      </c>
      <c r="O60" s="84" t="s">
        <v>13</v>
      </c>
      <c r="T60" s="7"/>
    </row>
    <row r="61" spans="1:20" ht="15.6" x14ac:dyDescent="0.3">
      <c r="A61" s="5"/>
      <c r="B61" s="78" t="s">
        <v>48</v>
      </c>
      <c r="C61" s="42" t="e">
        <f>C60/C51-C52</f>
        <v>#DIV/0!</v>
      </c>
      <c r="D61" s="79" t="s">
        <v>22</v>
      </c>
      <c r="I61" s="7"/>
      <c r="L61" s="5"/>
      <c r="M61" s="78" t="s">
        <v>48</v>
      </c>
      <c r="N61" s="42" t="e">
        <f>N60/N51-N52</f>
        <v>#DIV/0!</v>
      </c>
      <c r="O61" s="79" t="s">
        <v>22</v>
      </c>
      <c r="T61" s="7"/>
    </row>
    <row r="62" spans="1:20" ht="16.2" thickBot="1" x14ac:dyDescent="0.35">
      <c r="A62" s="5"/>
      <c r="B62" s="85" t="s">
        <v>24</v>
      </c>
      <c r="C62" s="86" t="e">
        <f>C60/C50*100</f>
        <v>#DIV/0!</v>
      </c>
      <c r="D62" s="87" t="s">
        <v>25</v>
      </c>
      <c r="I62" s="7"/>
      <c r="L62" s="5"/>
      <c r="M62" s="85" t="s">
        <v>24</v>
      </c>
      <c r="N62" s="86" t="e">
        <f>N60/N50*100</f>
        <v>#DIV/0!</v>
      </c>
      <c r="O62" s="87" t="s">
        <v>25</v>
      </c>
      <c r="T62" s="7"/>
    </row>
    <row r="63" spans="1:20" ht="15.6" x14ac:dyDescent="0.3">
      <c r="A63" s="5"/>
      <c r="B63" s="67"/>
      <c r="C63" s="68"/>
      <c r="D63" s="66"/>
      <c r="I63" s="7"/>
      <c r="L63" s="5"/>
      <c r="M63" s="67"/>
      <c r="N63" s="68"/>
      <c r="O63" s="66"/>
      <c r="T63" s="7"/>
    </row>
    <row r="64" spans="1:20" x14ac:dyDescent="0.3">
      <c r="A64" s="5"/>
      <c r="B64" s="29"/>
      <c r="C64" s="29"/>
      <c r="I64" s="7"/>
      <c r="L64" s="5"/>
      <c r="M64" s="29"/>
      <c r="N64" s="29"/>
      <c r="T64" s="7"/>
    </row>
    <row r="65" spans="1:20" x14ac:dyDescent="0.3">
      <c r="A65" s="5"/>
      <c r="I65" s="7"/>
      <c r="L65" s="5"/>
      <c r="T65" s="7"/>
    </row>
    <row r="66" spans="1:20" x14ac:dyDescent="0.3">
      <c r="A66" s="5"/>
      <c r="I66" s="7"/>
      <c r="L66" s="5"/>
      <c r="T66" s="7"/>
    </row>
    <row r="67" spans="1:20" x14ac:dyDescent="0.3">
      <c r="A67" s="5"/>
      <c r="I67" s="7"/>
      <c r="L67" s="5"/>
      <c r="T67" s="7"/>
    </row>
    <row r="68" spans="1:20" x14ac:dyDescent="0.3">
      <c r="A68" s="5"/>
      <c r="I68" s="7"/>
      <c r="L68" s="5"/>
      <c r="T68" s="7"/>
    </row>
    <row r="69" spans="1:20" x14ac:dyDescent="0.3">
      <c r="A69" s="5"/>
      <c r="I69" s="7"/>
      <c r="L69" s="5"/>
      <c r="T69" s="7"/>
    </row>
    <row r="70" spans="1:20" x14ac:dyDescent="0.3">
      <c r="A70" s="5"/>
      <c r="I70" s="7"/>
      <c r="L70" s="5"/>
      <c r="T70" s="7"/>
    </row>
    <row r="71" spans="1:20" x14ac:dyDescent="0.3">
      <c r="A71" s="5"/>
      <c r="I71" s="7"/>
      <c r="L71" s="5"/>
      <c r="T71" s="7"/>
    </row>
    <row r="72" spans="1:20" x14ac:dyDescent="0.3">
      <c r="A72" s="5"/>
      <c r="I72" s="7"/>
      <c r="L72" s="5"/>
      <c r="T72" s="7"/>
    </row>
    <row r="73" spans="1:20" x14ac:dyDescent="0.3">
      <c r="A73" s="5"/>
      <c r="I73" s="7"/>
      <c r="L73" s="5"/>
      <c r="T73" s="7"/>
    </row>
    <row r="74" spans="1:20" ht="15" thickBot="1" x14ac:dyDescent="0.35">
      <c r="A74" s="12"/>
      <c r="B74" s="13"/>
      <c r="C74" s="13"/>
      <c r="D74" s="13"/>
      <c r="E74" s="13"/>
      <c r="F74" s="13"/>
      <c r="G74" s="13"/>
      <c r="H74" s="13"/>
      <c r="I74" s="24"/>
      <c r="L74" s="12"/>
      <c r="M74" s="13"/>
      <c r="N74" s="13"/>
      <c r="O74" s="13"/>
      <c r="P74" s="13"/>
      <c r="Q74" s="13"/>
      <c r="R74" s="13"/>
      <c r="S74" s="13"/>
      <c r="T74" s="24"/>
    </row>
  </sheetData>
  <sheetProtection algorithmName="SHA-512" hashValue="MRAF7hnI4bayId8E6aUTOvpH9FmJ4RMvxnmJIg/AAW7ke5egd32+hCweWy7Ot91GHiYbp54aZG46HeVRIuxqqw==" saltValue="JKfLQ5HvNU3kbb48S0fDdQ==" spinCount="100000" sheet="1" objects="1" scenarios="1"/>
  <protectedRanges>
    <protectedRange algorithmName="SHA-512" hashValue="tNb1OfkTKzyi38JNeKRrnuxbV8mFAMY99W+8rsXB44O+NrBLCOyIO+IK5Osz8cLt4S8+5lZBST2kPLYSc7eWJQ==" saltValue="dt/0XHsTB8txCyUuFeEozw==" spinCount="100000" sqref="E30:H30 C17:H20 E34:I34 C24:I24 P30:S30 P34:T34 N24:T24 N17:S20" name="Range1"/>
  </protectedRanges>
  <mergeCells count="10">
    <mergeCell ref="B41:C41"/>
    <mergeCell ref="C15:H15"/>
    <mergeCell ref="C22:H22"/>
    <mergeCell ref="E45:E47"/>
    <mergeCell ref="F45:F47"/>
    <mergeCell ref="N15:S15"/>
    <mergeCell ref="N22:S22"/>
    <mergeCell ref="M41:N41"/>
    <mergeCell ref="P45:P47"/>
    <mergeCell ref="Q45:Q47"/>
  </mergeCells>
  <pageMargins left="0.7" right="0.7" top="0.75" bottom="0.75" header="0.3" footer="0.3"/>
  <pageSetup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e1aef77-c719-4515-bac4-5dafbdaa90b3" xsi:nil="true"/>
    <lcf76f155ced4ddcb4097134ff3c332f xmlns="d51ca0aa-51c2-4211-9c2a-190b0c8186a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565A4EE314BEF48B4BF510EB5EA0A07" ma:contentTypeVersion="13" ma:contentTypeDescription="Create a new document." ma:contentTypeScope="" ma:versionID="50d1b8b4826952d070acffc344f334ef">
  <xsd:schema xmlns:xsd="http://www.w3.org/2001/XMLSchema" xmlns:xs="http://www.w3.org/2001/XMLSchema" xmlns:p="http://schemas.microsoft.com/office/2006/metadata/properties" xmlns:ns2="d51ca0aa-51c2-4211-9c2a-190b0c8186af" xmlns:ns3="4e1aef77-c719-4515-bac4-5dafbdaa90b3" targetNamespace="http://schemas.microsoft.com/office/2006/metadata/properties" ma:root="true" ma:fieldsID="2418fcbafaf14bf1d722a435da9c2848" ns2:_="" ns3:_="">
    <xsd:import namespace="d51ca0aa-51c2-4211-9c2a-190b0c8186af"/>
    <xsd:import namespace="4e1aef77-c719-4515-bac4-5dafbdaa90b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1ca0aa-51c2-4211-9c2a-190b0c8186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ce2f110-134e-491c-b1fb-b64789dc5c1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e1aef77-c719-4515-bac4-5dafbdaa90b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d122bf8e-fb53-4026-87fc-7cb0a3538805}" ma:internalName="TaxCatchAll" ma:showField="CatchAllData" ma:web="4e1aef77-c719-4515-bac4-5dafbdaa90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EF969A-5409-4B88-B53F-99C0468510AD}">
  <ds:schemaRefs>
    <ds:schemaRef ds:uri="http://schemas.microsoft.com/sharepoint/v3/contenttype/forms"/>
  </ds:schemaRefs>
</ds:datastoreItem>
</file>

<file path=customXml/itemProps2.xml><?xml version="1.0" encoding="utf-8"?>
<ds:datastoreItem xmlns:ds="http://schemas.openxmlformats.org/officeDocument/2006/customXml" ds:itemID="{10E224C6-335E-428B-8B6B-48D076848425}">
  <ds:schemaRefs>
    <ds:schemaRef ds:uri="http://schemas.openxmlformats.org/package/2006/metadata/core-properties"/>
    <ds:schemaRef ds:uri="http://schemas.microsoft.com/office/2006/documentManagement/types"/>
    <ds:schemaRef ds:uri="http://purl.org/dc/terms/"/>
    <ds:schemaRef ds:uri="http://purl.org/dc/elements/1.1/"/>
    <ds:schemaRef ds:uri="d51ca0aa-51c2-4211-9c2a-190b0c8186af"/>
    <ds:schemaRef ds:uri="http://schemas.microsoft.com/office/2006/metadata/properties"/>
    <ds:schemaRef ds:uri="http://purl.org/dc/dcmitype/"/>
    <ds:schemaRef ds:uri="http://schemas.microsoft.com/office/infopath/2007/PartnerControls"/>
    <ds:schemaRef ds:uri="4e1aef77-c719-4515-bac4-5dafbdaa90b3"/>
    <ds:schemaRef ds:uri="http://www.w3.org/XML/1998/namespace"/>
  </ds:schemaRefs>
</ds:datastoreItem>
</file>

<file path=customXml/itemProps3.xml><?xml version="1.0" encoding="utf-8"?>
<ds:datastoreItem xmlns:ds="http://schemas.openxmlformats.org/officeDocument/2006/customXml" ds:itemID="{88F63EFE-C03E-4C4C-83F3-1408EFE0F4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1ca0aa-51c2-4211-9c2a-190b0c8186af"/>
    <ds:schemaRef ds:uri="4e1aef77-c719-4515-bac4-5dafbdaa90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procedure</vt:lpstr>
      <vt:lpstr>calculator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Gil Yeroslavsky</dc:creator>
  <cp:lastModifiedBy>Daniel Steitz</cp:lastModifiedBy>
  <cp:lastPrinted>2024-04-08T17:16:28Z</cp:lastPrinted>
  <dcterms:created xsi:type="dcterms:W3CDTF">2023-07-30T13:14:54Z</dcterms:created>
  <dcterms:modified xsi:type="dcterms:W3CDTF">2024-04-08T17:18:34Z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0x0101002565A4EE314BEF48B4BF510EB5EA0A07</vt:lpwstr>
  </property>
  <property fmtid="{D5CDD505-2E9C-101B-9397-08002B2CF9AE}" pid="3" name="MediaServiceImageTags">
    <vt:lpwstr/>
  </property>
</Properties>
</file>